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P:\Adm Contabil\7_ CAMARA  2 0 2 5\PUBLICAÇÕES LUCAS\07.2025_ Julho\"/>
    </mc:Choice>
  </mc:AlternateContent>
  <xr:revisionPtr revIDLastSave="0" documentId="13_ncr:1_{B9AC12DF-BFF0-4C64-B12B-79563EC01BE7}" xr6:coauthVersionLast="47" xr6:coauthVersionMax="47" xr10:uidLastSave="{00000000-0000-0000-0000-000000000000}"/>
  <bookViews>
    <workbookView xWindow="-120" yWindow="-120" windowWidth="20730" windowHeight="11160" tabRatio="953" activeTab="6" xr2:uid="{00000000-000D-0000-FFFF-FFFF00000000}"/>
  </bookViews>
  <sheets>
    <sheet name="Folhas" sheetId="1" r:id="rId1"/>
    <sheet name="Decimos" sheetId="16" r:id="rId2"/>
    <sheet name="Despesas" sheetId="2" r:id="rId3"/>
    <sheet name="Banco do Brasil" sheetId="15" r:id="rId4"/>
    <sheet name="Reservas" sheetId="3" r:id="rId5"/>
    <sheet name="Etiquetas" sheetId="4" r:id="rId6"/>
    <sheet name="Relação de Funcionarios" sheetId="5" r:id="rId7"/>
    <sheet name="INSS" sheetId="6" r:id="rId8"/>
    <sheet name="IRRF" sheetId="7" r:id="rId9"/>
    <sheet name="Consig.CEF" sheetId="8" r:id="rId10"/>
    <sheet name="Consig.BBrasil" sheetId="9" r:id="rId11"/>
    <sheet name="P.Alimentos" sheetId="10" r:id="rId12"/>
    <sheet name="OB" sheetId="11" r:id="rId13"/>
  </sheets>
  <definedNames>
    <definedName name="_xlnm.Print_Area" localSheetId="0">Folhas!$A$175:$F$197</definedName>
    <definedName name="_xlnm.Print_Area" localSheetId="6">'Relação de Funcionarios'!#REF!</definedName>
  </definedNames>
  <calcPr calcId="191029"/>
</workbook>
</file>

<file path=xl/calcChain.xml><?xml version="1.0" encoding="utf-8"?>
<calcChain xmlns="http://schemas.openxmlformats.org/spreadsheetml/2006/main">
  <c r="F228" i="5" l="1"/>
  <c r="E228" i="5"/>
  <c r="G228" i="5" s="1"/>
  <c r="C228" i="5"/>
  <c r="A228" i="5"/>
  <c r="F227" i="5"/>
  <c r="E227" i="5"/>
  <c r="G227" i="5" s="1"/>
  <c r="C227" i="5"/>
  <c r="A227" i="5"/>
  <c r="F226" i="5"/>
  <c r="E226" i="5"/>
  <c r="G226" i="5" s="1"/>
  <c r="C226" i="5"/>
  <c r="A226" i="5"/>
  <c r="F225" i="5"/>
  <c r="E225" i="5"/>
  <c r="G225" i="5" s="1"/>
  <c r="C225" i="5"/>
  <c r="A225" i="5"/>
  <c r="F224" i="5"/>
  <c r="E224" i="5"/>
  <c r="G224" i="5" s="1"/>
  <c r="C224" i="5"/>
  <c r="A224" i="5"/>
  <c r="F223" i="5"/>
  <c r="E223" i="5"/>
  <c r="G223" i="5" s="1"/>
  <c r="C223" i="5"/>
  <c r="A223" i="5"/>
  <c r="F222" i="5"/>
  <c r="E222" i="5"/>
  <c r="G222" i="5" s="1"/>
  <c r="C222" i="5"/>
  <c r="A222" i="5"/>
  <c r="F221" i="5"/>
  <c r="E221" i="5"/>
  <c r="G221" i="5" s="1"/>
  <c r="C221" i="5"/>
  <c r="A221" i="5"/>
  <c r="F220" i="5"/>
  <c r="E220" i="5"/>
  <c r="G220" i="5" s="1"/>
  <c r="C220" i="5"/>
  <c r="A220" i="5"/>
  <c r="F219" i="5"/>
  <c r="E219" i="5"/>
  <c r="G219" i="5" s="1"/>
  <c r="C219" i="5"/>
  <c r="A219" i="5"/>
  <c r="F218" i="5"/>
  <c r="E218" i="5"/>
  <c r="G218" i="5" s="1"/>
  <c r="C218" i="5"/>
  <c r="A218" i="5"/>
  <c r="F217" i="5"/>
  <c r="E217" i="5"/>
  <c r="G217" i="5" s="1"/>
  <c r="C217" i="5"/>
  <c r="A217" i="5"/>
  <c r="F216" i="5"/>
  <c r="E216" i="5"/>
  <c r="G216" i="5" s="1"/>
  <c r="C216" i="5"/>
  <c r="A216" i="5"/>
  <c r="F215" i="5"/>
  <c r="E215" i="5"/>
  <c r="G215" i="5" s="1"/>
  <c r="C215" i="5"/>
  <c r="A215" i="5"/>
  <c r="F214" i="5"/>
  <c r="E214" i="5"/>
  <c r="G214" i="5" s="1"/>
  <c r="C214" i="5"/>
  <c r="A214" i="5"/>
  <c r="F213" i="5"/>
  <c r="E213" i="5"/>
  <c r="G213" i="5" s="1"/>
  <c r="C213" i="5"/>
  <c r="A213" i="5"/>
  <c r="F212" i="5"/>
  <c r="E212" i="5"/>
  <c r="G212" i="5" s="1"/>
  <c r="C212" i="5"/>
  <c r="A212" i="5"/>
  <c r="F211" i="5"/>
  <c r="F229" i="5" s="1"/>
  <c r="E211" i="5"/>
  <c r="E229" i="5" s="1"/>
  <c r="C211" i="5"/>
  <c r="A211" i="5"/>
  <c r="G211" i="5"/>
  <c r="G229" i="5" s="1"/>
  <c r="F98" i="5"/>
  <c r="E98" i="5"/>
  <c r="G98" i="5" s="1"/>
  <c r="C98" i="5"/>
  <c r="A98" i="5"/>
  <c r="F97" i="5"/>
  <c r="E97" i="5"/>
  <c r="G97" i="5" s="1"/>
  <c r="C97" i="5"/>
  <c r="A97" i="5"/>
  <c r="F96" i="5"/>
  <c r="E96" i="5"/>
  <c r="G96" i="5" s="1"/>
  <c r="C96" i="5"/>
  <c r="A96" i="5"/>
  <c r="F95" i="5"/>
  <c r="E95" i="5"/>
  <c r="G95" i="5" s="1"/>
  <c r="C95" i="5"/>
  <c r="A95" i="5"/>
  <c r="F94" i="5"/>
  <c r="E94" i="5"/>
  <c r="G94" i="5" s="1"/>
  <c r="C94" i="5"/>
  <c r="A94" i="5"/>
  <c r="F93" i="5"/>
  <c r="E93" i="5"/>
  <c r="G93" i="5" s="1"/>
  <c r="C93" i="5"/>
  <c r="A93" i="5"/>
  <c r="F92" i="5"/>
  <c r="E92" i="5"/>
  <c r="G92" i="5" s="1"/>
  <c r="C92" i="5"/>
  <c r="A92" i="5"/>
  <c r="F91" i="5"/>
  <c r="E91" i="5"/>
  <c r="G91" i="5" s="1"/>
  <c r="C91" i="5"/>
  <c r="A91" i="5"/>
  <c r="F90" i="5"/>
  <c r="E90" i="5"/>
  <c r="G90" i="5" s="1"/>
  <c r="C90" i="5"/>
  <c r="A90" i="5"/>
  <c r="F89" i="5"/>
  <c r="E89" i="5"/>
  <c r="G89" i="5" s="1"/>
  <c r="C89" i="5"/>
  <c r="A89" i="5"/>
  <c r="F88" i="5"/>
  <c r="E88" i="5"/>
  <c r="G88" i="5" s="1"/>
  <c r="C88" i="5"/>
  <c r="A88" i="5"/>
  <c r="F87" i="5"/>
  <c r="E87" i="5"/>
  <c r="G87" i="5" s="1"/>
  <c r="C87" i="5"/>
  <c r="A87" i="5"/>
  <c r="F86" i="5"/>
  <c r="E86" i="5"/>
  <c r="G86" i="5" s="1"/>
  <c r="C86" i="5"/>
  <c r="A86" i="5"/>
  <c r="F85" i="5"/>
  <c r="E85" i="5"/>
  <c r="G85" i="5" s="1"/>
  <c r="C85" i="5"/>
  <c r="A85" i="5"/>
  <c r="F84" i="5"/>
  <c r="E84" i="5"/>
  <c r="G84" i="5" s="1"/>
  <c r="C84" i="5"/>
  <c r="A84" i="5"/>
  <c r="F83" i="5"/>
  <c r="E83" i="5"/>
  <c r="G83" i="5" s="1"/>
  <c r="C83" i="5"/>
  <c r="A83" i="5"/>
  <c r="F82" i="5"/>
  <c r="E82" i="5"/>
  <c r="G82" i="5" s="1"/>
  <c r="C82" i="5"/>
  <c r="A82" i="5"/>
  <c r="F81" i="5"/>
  <c r="E81" i="5"/>
  <c r="G81" i="5" s="1"/>
  <c r="C81" i="5"/>
  <c r="A81" i="5"/>
  <c r="F80" i="5"/>
  <c r="E80" i="5"/>
  <c r="G80" i="5" s="1"/>
  <c r="C80" i="5"/>
  <c r="A80" i="5"/>
  <c r="F79" i="5"/>
  <c r="E79" i="5"/>
  <c r="G79" i="5" s="1"/>
  <c r="C79" i="5"/>
  <c r="A79" i="5"/>
  <c r="F78" i="5"/>
  <c r="E78" i="5"/>
  <c r="G78" i="5" s="1"/>
  <c r="C78" i="5"/>
  <c r="A78" i="5"/>
  <c r="F77" i="5"/>
  <c r="E77" i="5"/>
  <c r="G77" i="5" s="1"/>
  <c r="C77" i="5"/>
  <c r="A77" i="5"/>
  <c r="A76" i="5"/>
  <c r="M13" i="2"/>
  <c r="H31" i="16"/>
  <c r="C30" i="16"/>
  <c r="B30" i="16"/>
  <c r="O185" i="1"/>
  <c r="O184" i="1"/>
  <c r="O181" i="1"/>
  <c r="O194" i="1"/>
  <c r="Q194" i="1" s="1"/>
  <c r="F194" i="1" s="1"/>
  <c r="O193" i="1"/>
  <c r="Q193" i="1" s="1"/>
  <c r="F193" i="1" s="1"/>
  <c r="O192" i="1"/>
  <c r="Q192" i="1" s="1"/>
  <c r="F192" i="1" s="1"/>
  <c r="O191" i="1"/>
  <c r="Q191" i="1" s="1"/>
  <c r="F191" i="1" s="1"/>
  <c r="O190" i="1"/>
  <c r="Q190" i="1" s="1"/>
  <c r="F190" i="1" s="1"/>
  <c r="O189" i="1"/>
  <c r="Q189" i="1" s="1"/>
  <c r="F189" i="1" s="1"/>
  <c r="O188" i="1"/>
  <c r="Q188" i="1" s="1"/>
  <c r="F188" i="1" s="1"/>
  <c r="O187" i="1"/>
  <c r="Q187" i="1" s="1"/>
  <c r="F187" i="1" s="1"/>
  <c r="O186" i="1"/>
  <c r="Q186" i="1" s="1"/>
  <c r="F186" i="1" s="1"/>
  <c r="Q185" i="1"/>
  <c r="F185" i="1" s="1"/>
  <c r="Q184" i="1"/>
  <c r="F184" i="1" s="1"/>
  <c r="O183" i="1"/>
  <c r="Q183" i="1" s="1"/>
  <c r="F183" i="1" s="1"/>
  <c r="O182" i="1"/>
  <c r="Q182" i="1" s="1"/>
  <c r="F182" i="1" s="1"/>
  <c r="Q181" i="1"/>
  <c r="F181" i="1" s="1"/>
  <c r="O180" i="1"/>
  <c r="Q180" i="1" s="1"/>
  <c r="F180" i="1" s="1"/>
  <c r="O179" i="1"/>
  <c r="Q179" i="1" s="1"/>
  <c r="F179" i="1" s="1"/>
  <c r="O178" i="1"/>
  <c r="Q178" i="1" s="1"/>
  <c r="F178" i="1" s="1"/>
  <c r="O177" i="1"/>
  <c r="Q177" i="1" s="1"/>
  <c r="F177" i="1" s="1"/>
  <c r="F197" i="1" s="1"/>
  <c r="G253" i="15" l="1"/>
  <c r="F253" i="15"/>
  <c r="E253" i="15"/>
  <c r="D253" i="15"/>
  <c r="C253" i="15"/>
  <c r="A253" i="15"/>
  <c r="G252" i="15"/>
  <c r="F252" i="15"/>
  <c r="E252" i="15"/>
  <c r="D252" i="15"/>
  <c r="C252" i="15"/>
  <c r="A252" i="15"/>
  <c r="G251" i="15"/>
  <c r="F251" i="15"/>
  <c r="E251" i="15"/>
  <c r="D251" i="15"/>
  <c r="C251" i="15"/>
  <c r="A251" i="15"/>
  <c r="G250" i="15"/>
  <c r="F250" i="15"/>
  <c r="E250" i="15"/>
  <c r="D250" i="15"/>
  <c r="C250" i="15"/>
  <c r="A250" i="15"/>
  <c r="G249" i="15"/>
  <c r="F249" i="15"/>
  <c r="E249" i="15"/>
  <c r="D249" i="15"/>
  <c r="C249" i="15"/>
  <c r="A249" i="15"/>
  <c r="G248" i="15"/>
  <c r="F248" i="15"/>
  <c r="E248" i="15"/>
  <c r="D248" i="15"/>
  <c r="C248" i="15"/>
  <c r="A248" i="15"/>
  <c r="G247" i="15"/>
  <c r="F247" i="15"/>
  <c r="E247" i="15"/>
  <c r="D247" i="15"/>
  <c r="C247" i="15"/>
  <c r="A247" i="15"/>
  <c r="G246" i="15"/>
  <c r="F246" i="15"/>
  <c r="E246" i="15"/>
  <c r="D246" i="15"/>
  <c r="C246" i="15"/>
  <c r="A246" i="15"/>
  <c r="G245" i="15"/>
  <c r="F245" i="15"/>
  <c r="E245" i="15"/>
  <c r="D245" i="15"/>
  <c r="C245" i="15"/>
  <c r="A245" i="15"/>
  <c r="G244" i="15"/>
  <c r="F244" i="15"/>
  <c r="E244" i="15"/>
  <c r="D244" i="15"/>
  <c r="C244" i="15"/>
  <c r="A244" i="15"/>
  <c r="G243" i="15"/>
  <c r="F243" i="15"/>
  <c r="E243" i="15"/>
  <c r="D243" i="15"/>
  <c r="C243" i="15"/>
  <c r="A243" i="15"/>
  <c r="G242" i="15"/>
  <c r="F242" i="15"/>
  <c r="E242" i="15"/>
  <c r="D242" i="15"/>
  <c r="C242" i="15"/>
  <c r="A242" i="15"/>
  <c r="G241" i="15"/>
  <c r="F241" i="15"/>
  <c r="E241" i="15"/>
  <c r="D241" i="15"/>
  <c r="C241" i="15"/>
  <c r="A241" i="15"/>
  <c r="G240" i="15"/>
  <c r="F240" i="15"/>
  <c r="E240" i="15"/>
  <c r="D240" i="15"/>
  <c r="C240" i="15"/>
  <c r="A240" i="15"/>
  <c r="G239" i="15"/>
  <c r="F239" i="15"/>
  <c r="E239" i="15"/>
  <c r="D239" i="15"/>
  <c r="C239" i="15"/>
  <c r="A239" i="15"/>
  <c r="G238" i="15"/>
  <c r="F238" i="15"/>
  <c r="E238" i="15"/>
  <c r="D238" i="15"/>
  <c r="C238" i="15"/>
  <c r="A238" i="15"/>
  <c r="G237" i="15"/>
  <c r="F237" i="15"/>
  <c r="E237" i="15"/>
  <c r="D237" i="15"/>
  <c r="C237" i="15"/>
  <c r="A237" i="15"/>
  <c r="C236" i="15"/>
  <c r="C255" i="15" s="1"/>
  <c r="A236" i="15"/>
  <c r="G236" i="15"/>
  <c r="F236" i="15"/>
  <c r="E236" i="15"/>
  <c r="D236" i="15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97" i="1" s="1"/>
  <c r="E33" i="6"/>
  <c r="B33" i="6"/>
  <c r="G30" i="15"/>
  <c r="F30" i="15"/>
  <c r="E30" i="15"/>
  <c r="D30" i="15"/>
  <c r="C30" i="15"/>
  <c r="A30" i="15"/>
  <c r="H27" i="1"/>
  <c r="D255" i="15" l="1"/>
  <c r="E255" i="15"/>
  <c r="F255" i="15"/>
  <c r="G255" i="15"/>
  <c r="N177" i="1"/>
  <c r="B236" i="15"/>
  <c r="N178" i="1"/>
  <c r="B237" i="15"/>
  <c r="H237" i="15" s="1"/>
  <c r="N179" i="1"/>
  <c r="B238" i="15"/>
  <c r="H238" i="15" s="1"/>
  <c r="N180" i="1"/>
  <c r="B239" i="15"/>
  <c r="H239" i="15" s="1"/>
  <c r="N181" i="1"/>
  <c r="B240" i="15"/>
  <c r="H240" i="15" s="1"/>
  <c r="N182" i="1"/>
  <c r="B241" i="15"/>
  <c r="H241" i="15" s="1"/>
  <c r="N183" i="1"/>
  <c r="B242" i="15"/>
  <c r="H242" i="15" s="1"/>
  <c r="N184" i="1"/>
  <c r="B243" i="15"/>
  <c r="H243" i="15" s="1"/>
  <c r="N185" i="1"/>
  <c r="B244" i="15"/>
  <c r="H244" i="15" s="1"/>
  <c r="N186" i="1"/>
  <c r="B245" i="15"/>
  <c r="H245" i="15" s="1"/>
  <c r="N187" i="1"/>
  <c r="B246" i="15"/>
  <c r="H246" i="15" s="1"/>
  <c r="N188" i="1"/>
  <c r="B247" i="15"/>
  <c r="H247" i="15" s="1"/>
  <c r="N189" i="1"/>
  <c r="B248" i="15"/>
  <c r="H248" i="15" s="1"/>
  <c r="N190" i="1"/>
  <c r="B249" i="15"/>
  <c r="H249" i="15" s="1"/>
  <c r="N191" i="1"/>
  <c r="B250" i="15"/>
  <c r="H250" i="15" s="1"/>
  <c r="N192" i="1"/>
  <c r="B251" i="15"/>
  <c r="H251" i="15" s="1"/>
  <c r="N193" i="1"/>
  <c r="B252" i="15"/>
  <c r="H252" i="15" s="1"/>
  <c r="N194" i="1"/>
  <c r="B253" i="15"/>
  <c r="H253" i="15" s="1"/>
  <c r="N27" i="1"/>
  <c r="B30" i="15"/>
  <c r="H30" i="15" s="1"/>
  <c r="G103" i="16"/>
  <c r="G82" i="16"/>
  <c r="B194" i="15"/>
  <c r="B34" i="15"/>
  <c r="H83" i="15"/>
  <c r="G83" i="15"/>
  <c r="G29" i="7"/>
  <c r="B29" i="7"/>
  <c r="E110" i="6"/>
  <c r="B110" i="6"/>
  <c r="E109" i="6"/>
  <c r="B109" i="6"/>
  <c r="E108" i="6"/>
  <c r="B108" i="6"/>
  <c r="E107" i="6"/>
  <c r="B107" i="6"/>
  <c r="E106" i="6"/>
  <c r="B106" i="6"/>
  <c r="E105" i="6"/>
  <c r="B105" i="6"/>
  <c r="E104" i="6"/>
  <c r="B104" i="6"/>
  <c r="E103" i="6"/>
  <c r="B103" i="6"/>
  <c r="E102" i="6"/>
  <c r="B102" i="6"/>
  <c r="E101" i="6"/>
  <c r="B101" i="6"/>
  <c r="E100" i="6"/>
  <c r="B100" i="6"/>
  <c r="E99" i="6"/>
  <c r="B99" i="6"/>
  <c r="E98" i="6"/>
  <c r="B98" i="6"/>
  <c r="E97" i="6"/>
  <c r="B97" i="6"/>
  <c r="E96" i="6"/>
  <c r="B96" i="6"/>
  <c r="E95" i="6"/>
  <c r="B95" i="6"/>
  <c r="E91" i="6"/>
  <c r="G149" i="15"/>
  <c r="F149" i="15"/>
  <c r="E149" i="15"/>
  <c r="D149" i="15"/>
  <c r="C149" i="15"/>
  <c r="A149" i="15"/>
  <c r="G148" i="15"/>
  <c r="F148" i="15"/>
  <c r="E148" i="15"/>
  <c r="D148" i="15"/>
  <c r="C148" i="15"/>
  <c r="A148" i="15"/>
  <c r="G147" i="15"/>
  <c r="F147" i="15"/>
  <c r="E147" i="15"/>
  <c r="D147" i="15"/>
  <c r="C147" i="15"/>
  <c r="A147" i="15"/>
  <c r="G146" i="15"/>
  <c r="F146" i="15"/>
  <c r="E146" i="15"/>
  <c r="D146" i="15"/>
  <c r="C146" i="15"/>
  <c r="A146" i="15"/>
  <c r="G145" i="15"/>
  <c r="F145" i="15"/>
  <c r="E145" i="15"/>
  <c r="D145" i="15"/>
  <c r="C145" i="15"/>
  <c r="A145" i="15"/>
  <c r="G144" i="15"/>
  <c r="F144" i="15"/>
  <c r="E144" i="15"/>
  <c r="D144" i="15"/>
  <c r="C144" i="15"/>
  <c r="A144" i="15"/>
  <c r="G143" i="15"/>
  <c r="F143" i="15"/>
  <c r="E143" i="15"/>
  <c r="D143" i="15"/>
  <c r="C143" i="15"/>
  <c r="A143" i="15"/>
  <c r="G142" i="15"/>
  <c r="F142" i="15"/>
  <c r="E142" i="15"/>
  <c r="D142" i="15"/>
  <c r="C142" i="15"/>
  <c r="A142" i="15"/>
  <c r="G141" i="15"/>
  <c r="F141" i="15"/>
  <c r="E141" i="15"/>
  <c r="D141" i="15"/>
  <c r="C141" i="15"/>
  <c r="A141" i="15"/>
  <c r="G140" i="15"/>
  <c r="F140" i="15"/>
  <c r="E140" i="15"/>
  <c r="D140" i="15"/>
  <c r="C140" i="15"/>
  <c r="A140" i="15"/>
  <c r="G139" i="15"/>
  <c r="F139" i="15"/>
  <c r="E139" i="15"/>
  <c r="D139" i="15"/>
  <c r="C139" i="15"/>
  <c r="A139" i="15"/>
  <c r="G138" i="15"/>
  <c r="F138" i="15"/>
  <c r="E138" i="15"/>
  <c r="D138" i="15"/>
  <c r="C138" i="15"/>
  <c r="A138" i="15"/>
  <c r="G137" i="15"/>
  <c r="F137" i="15"/>
  <c r="E137" i="15"/>
  <c r="D137" i="15"/>
  <c r="C137" i="15"/>
  <c r="A137" i="15"/>
  <c r="G136" i="15"/>
  <c r="F136" i="15"/>
  <c r="E136" i="15"/>
  <c r="D136" i="15"/>
  <c r="C136" i="15"/>
  <c r="A136" i="15"/>
  <c r="G135" i="15"/>
  <c r="F135" i="15"/>
  <c r="E135" i="15"/>
  <c r="D135" i="15"/>
  <c r="C135" i="15"/>
  <c r="A135" i="15"/>
  <c r="G134" i="15"/>
  <c r="F134" i="15"/>
  <c r="E134" i="15"/>
  <c r="D134" i="15"/>
  <c r="C134" i="15"/>
  <c r="A134" i="15"/>
  <c r="F121" i="1"/>
  <c r="G121" i="1"/>
  <c r="I121" i="1"/>
  <c r="J121" i="1"/>
  <c r="E32" i="6"/>
  <c r="B32" i="6"/>
  <c r="E31" i="6"/>
  <c r="B31" i="6"/>
  <c r="E30" i="6"/>
  <c r="B30" i="6"/>
  <c r="E29" i="6"/>
  <c r="B29" i="6"/>
  <c r="E28" i="6"/>
  <c r="B28" i="6"/>
  <c r="E27" i="6"/>
  <c r="B27" i="6"/>
  <c r="E26" i="6"/>
  <c r="B26" i="6"/>
  <c r="E25" i="6"/>
  <c r="B25" i="6"/>
  <c r="E24" i="6"/>
  <c r="B24" i="6"/>
  <c r="E23" i="6"/>
  <c r="B23" i="6"/>
  <c r="E22" i="6"/>
  <c r="B22" i="6"/>
  <c r="E21" i="6"/>
  <c r="B21" i="6"/>
  <c r="I28" i="1"/>
  <c r="E89" i="6"/>
  <c r="B89" i="6"/>
  <c r="E88" i="6"/>
  <c r="B88" i="6"/>
  <c r="E87" i="6"/>
  <c r="B87" i="6"/>
  <c r="E86" i="6"/>
  <c r="B86" i="6"/>
  <c r="E85" i="6"/>
  <c r="B85" i="6"/>
  <c r="E84" i="6"/>
  <c r="B84" i="6"/>
  <c r="E83" i="6"/>
  <c r="B83" i="6"/>
  <c r="E82" i="6"/>
  <c r="B82" i="6"/>
  <c r="E81" i="6"/>
  <c r="B81" i="6"/>
  <c r="E80" i="6"/>
  <c r="B80" i="6"/>
  <c r="E79" i="6"/>
  <c r="B79" i="6"/>
  <c r="E65" i="6"/>
  <c r="B65" i="6"/>
  <c r="E64" i="6"/>
  <c r="B64" i="6"/>
  <c r="E63" i="6"/>
  <c r="B63" i="6"/>
  <c r="E62" i="6"/>
  <c r="B62" i="6"/>
  <c r="E61" i="6"/>
  <c r="B61" i="6"/>
  <c r="E60" i="6"/>
  <c r="B60" i="6"/>
  <c r="E59" i="6"/>
  <c r="B59" i="6"/>
  <c r="E58" i="6"/>
  <c r="B58" i="6"/>
  <c r="E57" i="6"/>
  <c r="B57" i="6"/>
  <c r="E56" i="6"/>
  <c r="B56" i="6"/>
  <c r="E55" i="6"/>
  <c r="B55" i="6"/>
  <c r="E54" i="6"/>
  <c r="B54" i="6"/>
  <c r="E53" i="6"/>
  <c r="B53" i="6"/>
  <c r="E20" i="6"/>
  <c r="B20" i="6"/>
  <c r="E19" i="6"/>
  <c r="B19" i="6"/>
  <c r="F162" i="5"/>
  <c r="A162" i="5"/>
  <c r="F161" i="5"/>
  <c r="A161" i="5"/>
  <c r="F160" i="5"/>
  <c r="A160" i="5"/>
  <c r="F159" i="5"/>
  <c r="A159" i="5"/>
  <c r="F158" i="5"/>
  <c r="A158" i="5"/>
  <c r="F157" i="5"/>
  <c r="A157" i="5"/>
  <c r="F156" i="5"/>
  <c r="A156" i="5"/>
  <c r="F155" i="5"/>
  <c r="A155" i="5"/>
  <c r="F154" i="5"/>
  <c r="A154" i="5"/>
  <c r="F153" i="5"/>
  <c r="A153" i="5"/>
  <c r="F152" i="5"/>
  <c r="A152" i="5"/>
  <c r="F151" i="5"/>
  <c r="A151" i="5"/>
  <c r="F150" i="5"/>
  <c r="A150" i="5"/>
  <c r="F149" i="5"/>
  <c r="A149" i="5"/>
  <c r="F148" i="5"/>
  <c r="A148" i="5"/>
  <c r="F147" i="5"/>
  <c r="A147" i="5"/>
  <c r="F146" i="5"/>
  <c r="A146" i="5"/>
  <c r="F108" i="5"/>
  <c r="C108" i="5"/>
  <c r="A108" i="5"/>
  <c r="F88" i="1"/>
  <c r="G88" i="1"/>
  <c r="I88" i="1"/>
  <c r="J88" i="1"/>
  <c r="G104" i="15"/>
  <c r="F104" i="15"/>
  <c r="E104" i="15"/>
  <c r="D104" i="15"/>
  <c r="C104" i="15"/>
  <c r="A104" i="15"/>
  <c r="G17" i="15"/>
  <c r="F17" i="15"/>
  <c r="E17" i="15"/>
  <c r="D17" i="15"/>
  <c r="C17" i="15"/>
  <c r="A17" i="15"/>
  <c r="G16" i="15"/>
  <c r="F16" i="15"/>
  <c r="E16" i="15"/>
  <c r="D16" i="15"/>
  <c r="C16" i="15"/>
  <c r="A16" i="15"/>
  <c r="F31" i="16"/>
  <c r="G31" i="16"/>
  <c r="C103" i="16"/>
  <c r="D103" i="16"/>
  <c r="E103" i="16"/>
  <c r="F103" i="16"/>
  <c r="B93" i="16"/>
  <c r="B87" i="16"/>
  <c r="C82" i="16"/>
  <c r="D82" i="16"/>
  <c r="E82" i="16"/>
  <c r="F82" i="16"/>
  <c r="B5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31" i="16"/>
  <c r="D31" i="16"/>
  <c r="E31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I170" i="1"/>
  <c r="H114" i="1"/>
  <c r="N114" i="1"/>
  <c r="N197" i="1" l="1"/>
  <c r="B255" i="15"/>
  <c r="H236" i="15"/>
  <c r="H255" i="15" s="1"/>
  <c r="E156" i="5"/>
  <c r="G156" i="5" s="1"/>
  <c r="B143" i="15"/>
  <c r="H143" i="15" s="1"/>
  <c r="F28" i="1"/>
  <c r="G28" i="1"/>
  <c r="J28" i="1"/>
  <c r="K28" i="1"/>
  <c r="L28" i="1"/>
  <c r="M28" i="1"/>
  <c r="S47" i="1"/>
  <c r="H14" i="1"/>
  <c r="H13" i="1"/>
  <c r="H63" i="1"/>
  <c r="H233" i="15"/>
  <c r="G233" i="15"/>
  <c r="D257" i="15"/>
  <c r="C174" i="1"/>
  <c r="J35" i="2"/>
  <c r="D40" i="2" s="1"/>
  <c r="G37" i="7"/>
  <c r="B37" i="7"/>
  <c r="G36" i="7"/>
  <c r="B36" i="7"/>
  <c r="G35" i="7"/>
  <c r="B35" i="7"/>
  <c r="G34" i="7"/>
  <c r="B34" i="7"/>
  <c r="D6" i="4"/>
  <c r="H7" i="4"/>
  <c r="F119" i="5"/>
  <c r="C119" i="5"/>
  <c r="A119" i="5"/>
  <c r="G115" i="15"/>
  <c r="F115" i="15"/>
  <c r="E115" i="15"/>
  <c r="D115" i="15"/>
  <c r="C115" i="15"/>
  <c r="A115" i="15"/>
  <c r="G22" i="15"/>
  <c r="F22" i="15"/>
  <c r="E22" i="15"/>
  <c r="D22" i="15"/>
  <c r="C22" i="15"/>
  <c r="A22" i="15"/>
  <c r="B102" i="16"/>
  <c r="B101" i="16"/>
  <c r="B100" i="16"/>
  <c r="B99" i="16"/>
  <c r="B98" i="16"/>
  <c r="B97" i="16"/>
  <c r="B96" i="16"/>
  <c r="B95" i="16"/>
  <c r="B94" i="16"/>
  <c r="B92" i="16"/>
  <c r="B91" i="16"/>
  <c r="B61" i="16"/>
  <c r="H19" i="1"/>
  <c r="H74" i="1"/>
  <c r="L41" i="1"/>
  <c r="L38" i="1"/>
  <c r="L36" i="1"/>
  <c r="S44" i="1"/>
  <c r="L33" i="1" s="1"/>
  <c r="S40" i="1"/>
  <c r="S50" i="1" s="1"/>
  <c r="C231" i="5"/>
  <c r="H110" i="16"/>
  <c r="G110" i="16"/>
  <c r="F110" i="16"/>
  <c r="H43" i="16"/>
  <c r="H112" i="16"/>
  <c r="G43" i="16"/>
  <c r="G112" i="16"/>
  <c r="F43" i="16"/>
  <c r="F112" i="16"/>
  <c r="N63" i="1" l="1"/>
  <c r="E108" i="5"/>
  <c r="G108" i="5" s="1"/>
  <c r="B104" i="15"/>
  <c r="H104" i="15" s="1"/>
  <c r="N13" i="1"/>
  <c r="B16" i="15"/>
  <c r="H16" i="15" s="1"/>
  <c r="N14" i="1"/>
  <c r="B17" i="15"/>
  <c r="H17" i="15" s="1"/>
  <c r="D21" i="2"/>
  <c r="N74" i="1"/>
  <c r="E119" i="5"/>
  <c r="G119" i="5" s="1"/>
  <c r="B115" i="15"/>
  <c r="H115" i="15" s="1"/>
  <c r="N19" i="1"/>
  <c r="B22" i="15"/>
  <c r="H22" i="15" s="1"/>
  <c r="L34" i="1"/>
  <c r="C158" i="1"/>
  <c r="E110" i="16"/>
  <c r="E43" i="16"/>
  <c r="E112" i="16"/>
  <c r="D110" i="16"/>
  <c r="D43" i="16"/>
  <c r="D112" i="16"/>
  <c r="B109" i="16"/>
  <c r="B108" i="16"/>
  <c r="B107" i="16"/>
  <c r="B106" i="16"/>
  <c r="B105" i="16"/>
  <c r="B104" i="16"/>
  <c r="B90" i="16"/>
  <c r="B89" i="16"/>
  <c r="B88" i="16"/>
  <c r="B86" i="16"/>
  <c r="B85" i="16"/>
  <c r="B84" i="16"/>
  <c r="B83" i="16"/>
  <c r="B81" i="16"/>
  <c r="B80" i="16"/>
  <c r="B71" i="16"/>
  <c r="B70" i="16"/>
  <c r="B69" i="16"/>
  <c r="B68" i="16"/>
  <c r="B67" i="16"/>
  <c r="B66" i="16"/>
  <c r="B65" i="16"/>
  <c r="B64" i="16"/>
  <c r="B63" i="16"/>
  <c r="B62" i="16"/>
  <c r="B60" i="16"/>
  <c r="B59" i="16"/>
  <c r="B58" i="16"/>
  <c r="B57" i="16"/>
  <c r="B56" i="16"/>
  <c r="B55" i="16"/>
  <c r="B54" i="16"/>
  <c r="B53" i="16"/>
  <c r="B52" i="16"/>
  <c r="B51" i="16"/>
  <c r="B49" i="16"/>
  <c r="B48" i="16"/>
  <c r="B47" i="16"/>
  <c r="B46" i="16"/>
  <c r="B45" i="16"/>
  <c r="B44" i="16"/>
  <c r="B42" i="16"/>
  <c r="B41" i="16"/>
  <c r="B40" i="16"/>
  <c r="B39" i="16"/>
  <c r="B38" i="16"/>
  <c r="B37" i="16"/>
  <c r="B36" i="16"/>
  <c r="B35" i="16"/>
  <c r="B34" i="16"/>
  <c r="B33" i="16"/>
  <c r="B32" i="16"/>
  <c r="B15" i="16"/>
  <c r="B14" i="16"/>
  <c r="B13" i="16"/>
  <c r="B12" i="16"/>
  <c r="B11" i="16"/>
  <c r="B10" i="16"/>
  <c r="B9" i="16"/>
  <c r="B8" i="16"/>
  <c r="H102" i="4"/>
  <c r="E107" i="4"/>
  <c r="D102" i="4"/>
  <c r="A235" i="15"/>
  <c r="H103" i="4"/>
  <c r="H104" i="4"/>
  <c r="F131" i="5"/>
  <c r="C131" i="5"/>
  <c r="A131" i="5"/>
  <c r="F130" i="5"/>
  <c r="C130" i="5"/>
  <c r="A130" i="5"/>
  <c r="F129" i="5"/>
  <c r="C129" i="5"/>
  <c r="A129" i="5"/>
  <c r="F128" i="5"/>
  <c r="C128" i="5"/>
  <c r="A128" i="5"/>
  <c r="F127" i="5"/>
  <c r="C127" i="5"/>
  <c r="A127" i="5"/>
  <c r="F126" i="5"/>
  <c r="C126" i="5"/>
  <c r="A126" i="5"/>
  <c r="F125" i="5"/>
  <c r="C125" i="5"/>
  <c r="A125" i="5"/>
  <c r="F124" i="5"/>
  <c r="C124" i="5"/>
  <c r="A124" i="5"/>
  <c r="F123" i="5"/>
  <c r="C123" i="5"/>
  <c r="A123" i="5"/>
  <c r="F122" i="5"/>
  <c r="C122" i="5"/>
  <c r="A122" i="5"/>
  <c r="F121" i="5"/>
  <c r="C121" i="5"/>
  <c r="A121" i="5"/>
  <c r="F120" i="5"/>
  <c r="C120" i="5"/>
  <c r="A120" i="5"/>
  <c r="F118" i="5"/>
  <c r="C118" i="5"/>
  <c r="A118" i="5"/>
  <c r="F117" i="5"/>
  <c r="C117" i="5"/>
  <c r="A117" i="5"/>
  <c r="F116" i="5"/>
  <c r="C116" i="5"/>
  <c r="A116" i="5"/>
  <c r="F115" i="5"/>
  <c r="C115" i="5"/>
  <c r="A115" i="5"/>
  <c r="F114" i="5"/>
  <c r="C114" i="5"/>
  <c r="A114" i="5"/>
  <c r="F113" i="5"/>
  <c r="C113" i="5"/>
  <c r="A113" i="5"/>
  <c r="F112" i="5"/>
  <c r="C112" i="5"/>
  <c r="A112" i="5"/>
  <c r="F111" i="5"/>
  <c r="C111" i="5"/>
  <c r="A111" i="5"/>
  <c r="F110" i="5"/>
  <c r="C110" i="5"/>
  <c r="A110" i="5"/>
  <c r="F109" i="5"/>
  <c r="C109" i="5"/>
  <c r="A109" i="5"/>
  <c r="F107" i="5"/>
  <c r="C107" i="5"/>
  <c r="A107" i="5"/>
  <c r="F106" i="5"/>
  <c r="C106" i="5"/>
  <c r="A106" i="5"/>
  <c r="F105" i="5"/>
  <c r="C105" i="5"/>
  <c r="A105" i="5"/>
  <c r="F104" i="5"/>
  <c r="C104" i="5"/>
  <c r="A104" i="5"/>
  <c r="F103" i="5"/>
  <c r="C103" i="5"/>
  <c r="A103" i="5"/>
  <c r="F25" i="11"/>
  <c r="D68" i="2"/>
  <c r="G171" i="15"/>
  <c r="F171" i="15"/>
  <c r="E171" i="15"/>
  <c r="D171" i="15"/>
  <c r="C171" i="15"/>
  <c r="A171" i="15"/>
  <c r="G170" i="15"/>
  <c r="G172" i="15" s="1"/>
  <c r="G180" i="15" s="1"/>
  <c r="F170" i="15"/>
  <c r="F172" i="15" s="1"/>
  <c r="F180" i="15" s="1"/>
  <c r="E170" i="15"/>
  <c r="E172" i="15" s="1"/>
  <c r="E180" i="15" s="1"/>
  <c r="D170" i="15"/>
  <c r="D172" i="15" s="1"/>
  <c r="D180" i="15" s="1"/>
  <c r="C170" i="15"/>
  <c r="C172" i="15" s="1"/>
  <c r="C180" i="15" s="1"/>
  <c r="A170" i="15"/>
  <c r="A169" i="15"/>
  <c r="G167" i="15"/>
  <c r="F167" i="15"/>
  <c r="E167" i="15"/>
  <c r="D167" i="15"/>
  <c r="C167" i="15"/>
  <c r="G166" i="15"/>
  <c r="F166" i="15"/>
  <c r="E166" i="15"/>
  <c r="D166" i="15"/>
  <c r="C166" i="15"/>
  <c r="G165" i="15"/>
  <c r="F165" i="15"/>
  <c r="E165" i="15"/>
  <c r="D165" i="15"/>
  <c r="C165" i="15"/>
  <c r="G164" i="15"/>
  <c r="F164" i="15"/>
  <c r="E164" i="15"/>
  <c r="D164" i="15"/>
  <c r="C164" i="15"/>
  <c r="G163" i="15"/>
  <c r="F163" i="15"/>
  <c r="E163" i="15"/>
  <c r="D163" i="15"/>
  <c r="C163" i="15"/>
  <c r="G162" i="15"/>
  <c r="G168" i="15" s="1"/>
  <c r="G181" i="15" s="1"/>
  <c r="F162" i="15"/>
  <c r="F168" i="15" s="1"/>
  <c r="F181" i="15" s="1"/>
  <c r="E162" i="15"/>
  <c r="E168" i="15" s="1"/>
  <c r="E181" i="15" s="1"/>
  <c r="D162" i="15"/>
  <c r="D168" i="15" s="1"/>
  <c r="D181" i="15" s="1"/>
  <c r="C162" i="15"/>
  <c r="C168" i="15" s="1"/>
  <c r="C181" i="15" s="1"/>
  <c r="H6" i="15"/>
  <c r="G6" i="15"/>
  <c r="G133" i="15"/>
  <c r="F133" i="15"/>
  <c r="E133" i="15"/>
  <c r="D133" i="15"/>
  <c r="C133" i="15"/>
  <c r="G132" i="15"/>
  <c r="F132" i="15"/>
  <c r="E132" i="15"/>
  <c r="D132" i="15"/>
  <c r="C132" i="15"/>
  <c r="G131" i="15"/>
  <c r="F131" i="15"/>
  <c r="E131" i="15"/>
  <c r="D131" i="15"/>
  <c r="C131" i="15"/>
  <c r="G130" i="15"/>
  <c r="F130" i="15"/>
  <c r="E130" i="15"/>
  <c r="D130" i="15"/>
  <c r="C130" i="15"/>
  <c r="G127" i="15"/>
  <c r="F127" i="15"/>
  <c r="E127" i="15"/>
  <c r="D127" i="15"/>
  <c r="C127" i="15"/>
  <c r="A127" i="15"/>
  <c r="G126" i="15"/>
  <c r="F126" i="15"/>
  <c r="E126" i="15"/>
  <c r="D126" i="15"/>
  <c r="C126" i="15"/>
  <c r="A126" i="15"/>
  <c r="G125" i="15"/>
  <c r="F125" i="15"/>
  <c r="E125" i="15"/>
  <c r="D125" i="15"/>
  <c r="C125" i="15"/>
  <c r="A125" i="15"/>
  <c r="G124" i="15"/>
  <c r="F124" i="15"/>
  <c r="E124" i="15"/>
  <c r="D124" i="15"/>
  <c r="C124" i="15"/>
  <c r="A124" i="15"/>
  <c r="G123" i="15"/>
  <c r="F123" i="15"/>
  <c r="E123" i="15"/>
  <c r="D123" i="15"/>
  <c r="C123" i="15"/>
  <c r="A123" i="15"/>
  <c r="G122" i="15"/>
  <c r="F122" i="15"/>
  <c r="E122" i="15"/>
  <c r="D122" i="15"/>
  <c r="C122" i="15"/>
  <c r="A122" i="15"/>
  <c r="G121" i="15"/>
  <c r="F121" i="15"/>
  <c r="E121" i="15"/>
  <c r="D121" i="15"/>
  <c r="C121" i="15"/>
  <c r="A121" i="15"/>
  <c r="G120" i="15"/>
  <c r="F120" i="15"/>
  <c r="E120" i="15"/>
  <c r="D120" i="15"/>
  <c r="C120" i="15"/>
  <c r="A120" i="15"/>
  <c r="G119" i="15"/>
  <c r="F119" i="15"/>
  <c r="E119" i="15"/>
  <c r="D119" i="15"/>
  <c r="C119" i="15"/>
  <c r="A119" i="15"/>
  <c r="G118" i="15"/>
  <c r="F118" i="15"/>
  <c r="E118" i="15"/>
  <c r="D118" i="15"/>
  <c r="C118" i="15"/>
  <c r="A118" i="15"/>
  <c r="G117" i="15"/>
  <c r="F117" i="15"/>
  <c r="E117" i="15"/>
  <c r="D117" i="15"/>
  <c r="C117" i="15"/>
  <c r="A117" i="15"/>
  <c r="G116" i="15"/>
  <c r="F116" i="15"/>
  <c r="E116" i="15"/>
  <c r="D116" i="15"/>
  <c r="C116" i="15"/>
  <c r="A116" i="15"/>
  <c r="G114" i="15"/>
  <c r="F114" i="15"/>
  <c r="E114" i="15"/>
  <c r="D114" i="15"/>
  <c r="C114" i="15"/>
  <c r="A114" i="15"/>
  <c r="G113" i="15"/>
  <c r="F113" i="15"/>
  <c r="E113" i="15"/>
  <c r="D113" i="15"/>
  <c r="C113" i="15"/>
  <c r="A113" i="15"/>
  <c r="G112" i="15"/>
  <c r="F112" i="15"/>
  <c r="E112" i="15"/>
  <c r="D112" i="15"/>
  <c r="C112" i="15"/>
  <c r="A112" i="15"/>
  <c r="G111" i="15"/>
  <c r="F111" i="15"/>
  <c r="E111" i="15"/>
  <c r="D111" i="15"/>
  <c r="C111" i="15"/>
  <c r="A111" i="15"/>
  <c r="G110" i="15"/>
  <c r="F110" i="15"/>
  <c r="E110" i="15"/>
  <c r="D110" i="15"/>
  <c r="C110" i="15"/>
  <c r="A110" i="15"/>
  <c r="G109" i="15"/>
  <c r="F109" i="15"/>
  <c r="E109" i="15"/>
  <c r="D109" i="15"/>
  <c r="C109" i="15"/>
  <c r="A109" i="15"/>
  <c r="G108" i="15"/>
  <c r="F108" i="15"/>
  <c r="E108" i="15"/>
  <c r="D108" i="15"/>
  <c r="C108" i="15"/>
  <c r="A108" i="15"/>
  <c r="G107" i="15"/>
  <c r="F107" i="15"/>
  <c r="E107" i="15"/>
  <c r="D107" i="15"/>
  <c r="C107" i="15"/>
  <c r="A107" i="15"/>
  <c r="G106" i="15"/>
  <c r="F106" i="15"/>
  <c r="E106" i="15"/>
  <c r="D106" i="15"/>
  <c r="C106" i="15"/>
  <c r="A106" i="15"/>
  <c r="G105" i="15"/>
  <c r="F105" i="15"/>
  <c r="E105" i="15"/>
  <c r="D105" i="15"/>
  <c r="C105" i="15"/>
  <c r="A105" i="15"/>
  <c r="G103" i="15"/>
  <c r="F103" i="15"/>
  <c r="E103" i="15"/>
  <c r="D103" i="15"/>
  <c r="C103" i="15"/>
  <c r="A103" i="15"/>
  <c r="G102" i="15"/>
  <c r="F102" i="15"/>
  <c r="E102" i="15"/>
  <c r="D102" i="15"/>
  <c r="C102" i="15"/>
  <c r="A102" i="15"/>
  <c r="G101" i="15"/>
  <c r="F101" i="15"/>
  <c r="E101" i="15"/>
  <c r="D101" i="15"/>
  <c r="C101" i="15"/>
  <c r="A101" i="15"/>
  <c r="G100" i="15"/>
  <c r="F100" i="15"/>
  <c r="E100" i="15"/>
  <c r="D100" i="15"/>
  <c r="C100" i="15"/>
  <c r="A100" i="15"/>
  <c r="G99" i="15"/>
  <c r="F99" i="15"/>
  <c r="E99" i="15"/>
  <c r="D99" i="15"/>
  <c r="C99" i="15"/>
  <c r="A99" i="15"/>
  <c r="G98" i="15"/>
  <c r="G128" i="15" s="1"/>
  <c r="F98" i="15"/>
  <c r="F128" i="15" s="1"/>
  <c r="E98" i="15"/>
  <c r="E128" i="15" s="1"/>
  <c r="D98" i="15"/>
  <c r="D128" i="15" s="1"/>
  <c r="C98" i="15"/>
  <c r="C128" i="15" s="1"/>
  <c r="G95" i="15"/>
  <c r="F95" i="15"/>
  <c r="E95" i="15"/>
  <c r="D95" i="15"/>
  <c r="C95" i="15"/>
  <c r="G94" i="15"/>
  <c r="F94" i="15"/>
  <c r="E94" i="15"/>
  <c r="D94" i="15"/>
  <c r="C94" i="15"/>
  <c r="G93" i="15"/>
  <c r="F93" i="15"/>
  <c r="E93" i="15"/>
  <c r="D93" i="15"/>
  <c r="C93" i="15"/>
  <c r="G92" i="15"/>
  <c r="F92" i="15"/>
  <c r="E92" i="15"/>
  <c r="D92" i="15"/>
  <c r="C92" i="15"/>
  <c r="G91" i="15"/>
  <c r="F91" i="15"/>
  <c r="E91" i="15"/>
  <c r="D91" i="15"/>
  <c r="C91" i="15"/>
  <c r="G90" i="15"/>
  <c r="F90" i="15"/>
  <c r="E90" i="15"/>
  <c r="D90" i="15"/>
  <c r="C90" i="15"/>
  <c r="G89" i="15"/>
  <c r="F89" i="15"/>
  <c r="E89" i="15"/>
  <c r="D89" i="15"/>
  <c r="C89" i="15"/>
  <c r="G88" i="15"/>
  <c r="F88" i="15"/>
  <c r="E88" i="15"/>
  <c r="D88" i="15"/>
  <c r="C88" i="15"/>
  <c r="G87" i="15"/>
  <c r="F87" i="15"/>
  <c r="E87" i="15"/>
  <c r="D87" i="15"/>
  <c r="C87" i="15"/>
  <c r="G86" i="15"/>
  <c r="F86" i="15"/>
  <c r="E86" i="15"/>
  <c r="D86" i="15"/>
  <c r="C86" i="15"/>
  <c r="G85" i="15"/>
  <c r="G96" i="15" s="1"/>
  <c r="G177" i="15" s="1"/>
  <c r="F85" i="15"/>
  <c r="F96" i="15" s="1"/>
  <c r="F177" i="15" s="1"/>
  <c r="E85" i="15"/>
  <c r="E96" i="15" s="1"/>
  <c r="E177" i="15" s="1"/>
  <c r="D85" i="15"/>
  <c r="D96" i="15" s="1"/>
  <c r="D177" i="15" s="1"/>
  <c r="C85" i="15"/>
  <c r="C96" i="15" s="1"/>
  <c r="C177" i="15" s="1"/>
  <c r="G29" i="15"/>
  <c r="F29" i="15"/>
  <c r="E29" i="15"/>
  <c r="D29" i="15"/>
  <c r="C29" i="15"/>
  <c r="A29" i="15"/>
  <c r="G28" i="15"/>
  <c r="F28" i="15"/>
  <c r="E28" i="15"/>
  <c r="D28" i="15"/>
  <c r="C28" i="15"/>
  <c r="A28" i="15"/>
  <c r="G27" i="15"/>
  <c r="F27" i="15"/>
  <c r="E27" i="15"/>
  <c r="D27" i="15"/>
  <c r="C27" i="15"/>
  <c r="A27" i="15"/>
  <c r="G26" i="15"/>
  <c r="F26" i="15"/>
  <c r="E26" i="15"/>
  <c r="D26" i="15"/>
  <c r="C26" i="15"/>
  <c r="A26" i="15"/>
  <c r="G25" i="15"/>
  <c r="F25" i="15"/>
  <c r="E25" i="15"/>
  <c r="D25" i="15"/>
  <c r="C25" i="15"/>
  <c r="A25" i="15"/>
  <c r="G24" i="15"/>
  <c r="F24" i="15"/>
  <c r="E24" i="15"/>
  <c r="D24" i="15"/>
  <c r="C24" i="15"/>
  <c r="A24" i="15"/>
  <c r="G23" i="15"/>
  <c r="F23" i="15"/>
  <c r="E23" i="15"/>
  <c r="D23" i="15"/>
  <c r="C23" i="15"/>
  <c r="A23" i="15"/>
  <c r="G21" i="15"/>
  <c r="F21" i="15"/>
  <c r="E21" i="15"/>
  <c r="D21" i="15"/>
  <c r="C21" i="15"/>
  <c r="A21" i="15"/>
  <c r="G20" i="15"/>
  <c r="F20" i="15"/>
  <c r="E20" i="15"/>
  <c r="D20" i="15"/>
  <c r="C20" i="15"/>
  <c r="A20" i="15"/>
  <c r="G19" i="15"/>
  <c r="F19" i="15"/>
  <c r="E19" i="15"/>
  <c r="D19" i="15"/>
  <c r="C19" i="15"/>
  <c r="A19" i="15"/>
  <c r="G18" i="15"/>
  <c r="F18" i="15"/>
  <c r="E18" i="15"/>
  <c r="D18" i="15"/>
  <c r="C18" i="15"/>
  <c r="A18" i="15"/>
  <c r="G15" i="15"/>
  <c r="F15" i="15"/>
  <c r="E15" i="15"/>
  <c r="D15" i="15"/>
  <c r="C15" i="15"/>
  <c r="A15" i="15"/>
  <c r="G14" i="15"/>
  <c r="F14" i="15"/>
  <c r="E14" i="15"/>
  <c r="D14" i="15"/>
  <c r="C14" i="15"/>
  <c r="A14" i="15"/>
  <c r="G13" i="15"/>
  <c r="F13" i="15"/>
  <c r="E13" i="15"/>
  <c r="D13" i="15"/>
  <c r="C13" i="15"/>
  <c r="A13" i="15"/>
  <c r="G12" i="15"/>
  <c r="F12" i="15"/>
  <c r="E12" i="15"/>
  <c r="D12" i="15"/>
  <c r="C12" i="15"/>
  <c r="A12" i="15"/>
  <c r="G11" i="15"/>
  <c r="F11" i="15"/>
  <c r="E11" i="15"/>
  <c r="D11" i="15"/>
  <c r="C11" i="15"/>
  <c r="A11" i="15"/>
  <c r="G10" i="15"/>
  <c r="F10" i="15"/>
  <c r="E10" i="15"/>
  <c r="D10" i="15"/>
  <c r="C10" i="15"/>
  <c r="A10" i="15"/>
  <c r="G9" i="15"/>
  <c r="F9" i="15"/>
  <c r="E9" i="15"/>
  <c r="D9" i="15"/>
  <c r="C9" i="15"/>
  <c r="A9" i="15"/>
  <c r="G8" i="15"/>
  <c r="G31" i="15" s="1"/>
  <c r="F8" i="15"/>
  <c r="F31" i="15" s="1"/>
  <c r="E8" i="15"/>
  <c r="E31" i="15" s="1"/>
  <c r="D8" i="15"/>
  <c r="D31" i="15" s="1"/>
  <c r="C8" i="15"/>
  <c r="C31" i="15" s="1"/>
  <c r="A8" i="15"/>
  <c r="G20" i="9"/>
  <c r="B20" i="9"/>
  <c r="F43" i="1"/>
  <c r="I43" i="1"/>
  <c r="J43" i="1"/>
  <c r="K43" i="1"/>
  <c r="L43" i="1"/>
  <c r="M43" i="1"/>
  <c r="B30" i="3"/>
  <c r="C150" i="15" l="1"/>
  <c r="C179" i="15" s="1"/>
  <c r="D150" i="15"/>
  <c r="D179" i="15" s="1"/>
  <c r="E150" i="15"/>
  <c r="E179" i="15" s="1"/>
  <c r="F150" i="15"/>
  <c r="F179" i="15" s="1"/>
  <c r="G150" i="15"/>
  <c r="G179" i="15" s="1"/>
  <c r="C176" i="15"/>
  <c r="D176" i="15"/>
  <c r="E176" i="15"/>
  <c r="F176" i="15"/>
  <c r="G176" i="15"/>
  <c r="C178" i="15"/>
  <c r="C182" i="15" s="1"/>
  <c r="D178" i="15"/>
  <c r="D182" i="15" s="1"/>
  <c r="E178" i="15"/>
  <c r="E182" i="15" s="1"/>
  <c r="E191" i="15" s="1"/>
  <c r="F178" i="15"/>
  <c r="F182" i="15" s="1"/>
  <c r="G178" i="15"/>
  <c r="G182" i="15" s="1"/>
  <c r="H105" i="4"/>
  <c r="F177" i="5"/>
  <c r="A177" i="5"/>
  <c r="C102" i="5"/>
  <c r="C76" i="5"/>
  <c r="F172" i="5"/>
  <c r="C172" i="5"/>
  <c r="A172" i="5"/>
  <c r="F171" i="5"/>
  <c r="C171" i="5"/>
  <c r="A171" i="5"/>
  <c r="F170" i="5"/>
  <c r="C170" i="5"/>
  <c r="A170" i="5"/>
  <c r="F169" i="5"/>
  <c r="C169" i="5"/>
  <c r="A169" i="5"/>
  <c r="F168" i="5"/>
  <c r="C168" i="5"/>
  <c r="A168" i="5"/>
  <c r="C167" i="5"/>
  <c r="F167" i="5"/>
  <c r="F173" i="5" s="1"/>
  <c r="A167" i="5"/>
  <c r="I35" i="2"/>
  <c r="I15" i="2"/>
  <c r="D27" i="2" s="1"/>
  <c r="D48" i="2" s="1"/>
  <c r="D69" i="2" s="1"/>
  <c r="A167" i="15"/>
  <c r="A166" i="15"/>
  <c r="A165" i="15"/>
  <c r="A164" i="15"/>
  <c r="A163" i="15"/>
  <c r="A162" i="15"/>
  <c r="A161" i="15"/>
  <c r="A133" i="15"/>
  <c r="A132" i="15"/>
  <c r="A131" i="15"/>
  <c r="G16" i="10"/>
  <c r="B16" i="10"/>
  <c r="G19" i="9"/>
  <c r="B19" i="9"/>
  <c r="G18" i="9"/>
  <c r="B18" i="9"/>
  <c r="G17" i="9"/>
  <c r="B17" i="9"/>
  <c r="G16" i="9"/>
  <c r="B16" i="9"/>
  <c r="G15" i="9"/>
  <c r="B15" i="9"/>
  <c r="G33" i="7"/>
  <c r="B33" i="7"/>
  <c r="G32" i="7"/>
  <c r="B32" i="7"/>
  <c r="G31" i="7"/>
  <c r="B31" i="7"/>
  <c r="G30" i="7"/>
  <c r="B30" i="7"/>
  <c r="G28" i="7"/>
  <c r="B28" i="7"/>
  <c r="G27" i="7"/>
  <c r="B27" i="7"/>
  <c r="G26" i="7"/>
  <c r="B26" i="7"/>
  <c r="G25" i="7"/>
  <c r="B25" i="7"/>
  <c r="G24" i="7"/>
  <c r="B24" i="7"/>
  <c r="G23" i="7"/>
  <c r="B23" i="7"/>
  <c r="G22" i="7"/>
  <c r="B22" i="7"/>
  <c r="G21" i="7"/>
  <c r="B21" i="7"/>
  <c r="G20" i="7"/>
  <c r="B20" i="7"/>
  <c r="G19" i="7"/>
  <c r="B19" i="7"/>
  <c r="G18" i="7"/>
  <c r="B18" i="7"/>
  <c r="G17" i="7"/>
  <c r="B17" i="7"/>
  <c r="G16" i="7"/>
  <c r="B16" i="7"/>
  <c r="G15" i="7"/>
  <c r="B15" i="7"/>
  <c r="G14" i="7"/>
  <c r="B14" i="7"/>
  <c r="G13" i="7"/>
  <c r="G42" i="7" s="1"/>
  <c r="B13" i="7"/>
  <c r="E117" i="6"/>
  <c r="B117" i="6"/>
  <c r="E116" i="6"/>
  <c r="B116" i="6"/>
  <c r="E115" i="6"/>
  <c r="B115" i="6"/>
  <c r="E114" i="6"/>
  <c r="B114" i="6"/>
  <c r="E113" i="6"/>
  <c r="B113" i="6"/>
  <c r="E112" i="6"/>
  <c r="B112" i="6"/>
  <c r="B111" i="6"/>
  <c r="E94" i="6"/>
  <c r="B94" i="6"/>
  <c r="E93" i="6"/>
  <c r="B93" i="6"/>
  <c r="E92" i="6"/>
  <c r="B92" i="6"/>
  <c r="E52" i="6"/>
  <c r="B52" i="6"/>
  <c r="E51" i="6"/>
  <c r="B51" i="6"/>
  <c r="E50" i="6"/>
  <c r="B50" i="6"/>
  <c r="E49" i="6"/>
  <c r="B49" i="6"/>
  <c r="E48" i="6"/>
  <c r="B48" i="6"/>
  <c r="E18" i="6"/>
  <c r="B18" i="6"/>
  <c r="E17" i="6"/>
  <c r="B17" i="6"/>
  <c r="E16" i="6"/>
  <c r="B16" i="6"/>
  <c r="E15" i="6"/>
  <c r="B15" i="6"/>
  <c r="E14" i="6"/>
  <c r="B14" i="6"/>
  <c r="E13" i="6"/>
  <c r="B13" i="6"/>
  <c r="E12" i="6"/>
  <c r="B12" i="6"/>
  <c r="E92" i="4"/>
  <c r="E91" i="4"/>
  <c r="B92" i="4"/>
  <c r="B91" i="4"/>
  <c r="D90" i="4"/>
  <c r="D80" i="4"/>
  <c r="D69" i="4"/>
  <c r="D21" i="4"/>
  <c r="G132" i="1"/>
  <c r="H58" i="1" l="1"/>
  <c r="H10" i="1"/>
  <c r="H23" i="1"/>
  <c r="F137" i="1"/>
  <c r="F136" i="1"/>
  <c r="K132" i="1"/>
  <c r="L132" i="1"/>
  <c r="M132" i="1"/>
  <c r="F131" i="1"/>
  <c r="I131" i="1"/>
  <c r="B26" i="15" l="1"/>
  <c r="H26" i="15" s="1"/>
  <c r="B13" i="15"/>
  <c r="H13" i="15" s="1"/>
  <c r="B99" i="15"/>
  <c r="H99" i="15" s="1"/>
  <c r="E103" i="5"/>
  <c r="G103" i="5" s="1"/>
  <c r="H24" i="4"/>
  <c r="J132" i="1"/>
  <c r="H23" i="4"/>
  <c r="I132" i="1"/>
  <c r="F132" i="1"/>
  <c r="N58" i="1"/>
  <c r="N10" i="1"/>
  <c r="N23" i="1"/>
  <c r="N137" i="1"/>
  <c r="H92" i="4" s="1"/>
  <c r="H137" i="1"/>
  <c r="H6" i="1"/>
  <c r="C22" i="5"/>
  <c r="G18" i="8"/>
  <c r="B18" i="8"/>
  <c r="G17" i="8"/>
  <c r="B17" i="8"/>
  <c r="G16" i="8"/>
  <c r="B16" i="8"/>
  <c r="B9" i="15" l="1"/>
  <c r="H9" i="15" s="1"/>
  <c r="E177" i="5"/>
  <c r="G177" i="5" s="1"/>
  <c r="B171" i="15"/>
  <c r="H171" i="15" s="1"/>
  <c r="N6" i="1"/>
  <c r="H7" i="1"/>
  <c r="B10" i="15" l="1"/>
  <c r="H10" i="15" s="1"/>
  <c r="N7" i="1"/>
  <c r="A130" i="15"/>
  <c r="A129" i="15"/>
  <c r="A98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7" i="15"/>
  <c r="D31" i="11"/>
  <c r="G15" i="10"/>
  <c r="B15" i="10"/>
  <c r="B24" i="10"/>
  <c r="G22" i="10"/>
  <c r="D41" i="9"/>
  <c r="G39" i="9"/>
  <c r="D23" i="8"/>
  <c r="G21" i="8"/>
  <c r="D45" i="7"/>
  <c r="C120" i="6"/>
  <c r="B91" i="6"/>
  <c r="B90" i="6"/>
  <c r="E47" i="6"/>
  <c r="B47" i="6"/>
  <c r="B46" i="6"/>
  <c r="E45" i="6"/>
  <c r="B45" i="6"/>
  <c r="E44" i="6"/>
  <c r="B44" i="6"/>
  <c r="E43" i="6"/>
  <c r="B43" i="6"/>
  <c r="E42" i="6"/>
  <c r="B42" i="6"/>
  <c r="E41" i="6"/>
  <c r="B41" i="6"/>
  <c r="E40" i="6"/>
  <c r="B40" i="6"/>
  <c r="E39" i="6"/>
  <c r="B39" i="6"/>
  <c r="E38" i="6"/>
  <c r="B38" i="6"/>
  <c r="E37" i="6"/>
  <c r="B37" i="6"/>
  <c r="E36" i="6"/>
  <c r="B36" i="6"/>
  <c r="E35" i="6"/>
  <c r="B35" i="6"/>
  <c r="B34" i="6"/>
  <c r="E11" i="6"/>
  <c r="E66" i="6" s="1"/>
  <c r="B11" i="6"/>
  <c r="B10" i="6"/>
  <c r="C180" i="5"/>
  <c r="F176" i="5"/>
  <c r="A176" i="5"/>
  <c r="F178" i="5"/>
  <c r="F145" i="5"/>
  <c r="A145" i="5"/>
  <c r="F144" i="5"/>
  <c r="A144" i="5"/>
  <c r="F143" i="5"/>
  <c r="F163" i="5" s="1"/>
  <c r="A143" i="5"/>
  <c r="F102" i="5"/>
  <c r="F132" i="5" s="1"/>
  <c r="A102" i="5"/>
  <c r="F76" i="5"/>
  <c r="F99" i="5" s="1"/>
  <c r="F19" i="5"/>
  <c r="F18" i="5"/>
  <c r="F17" i="5"/>
  <c r="F16" i="5"/>
  <c r="F15" i="5"/>
  <c r="F14" i="5"/>
  <c r="F13" i="5"/>
  <c r="F12" i="5"/>
  <c r="F11" i="5"/>
  <c r="F10" i="5"/>
  <c r="F9" i="5"/>
  <c r="A19" i="5"/>
  <c r="A18" i="5"/>
  <c r="A17" i="5"/>
  <c r="A16" i="5"/>
  <c r="A15" i="5"/>
  <c r="A14" i="5"/>
  <c r="A13" i="5"/>
  <c r="A12" i="5"/>
  <c r="A11" i="5"/>
  <c r="A10" i="5"/>
  <c r="A9" i="5"/>
  <c r="F20" i="5" l="1"/>
  <c r="E78" i="6" l="1"/>
  <c r="E118" i="6" s="1"/>
  <c r="E96" i="4" l="1"/>
  <c r="E84" i="4"/>
  <c r="E73" i="4"/>
  <c r="E53" i="4"/>
  <c r="E42" i="4"/>
  <c r="E31" i="4"/>
  <c r="D20" i="4"/>
  <c r="D19" i="4"/>
  <c r="D18" i="4"/>
  <c r="N51" i="3" l="1"/>
  <c r="N39" i="3"/>
  <c r="M54" i="3"/>
  <c r="L54" i="3"/>
  <c r="K54" i="3"/>
  <c r="J54" i="3"/>
  <c r="I54" i="3"/>
  <c r="H54" i="3"/>
  <c r="G54" i="3"/>
  <c r="F54" i="3"/>
  <c r="E54" i="3"/>
  <c r="D54" i="3"/>
  <c r="C54" i="3"/>
  <c r="B54" i="3"/>
  <c r="B53" i="3"/>
  <c r="B55" i="3" s="1"/>
  <c r="C53" i="3" s="1"/>
  <c r="C55" i="3" s="1"/>
  <c r="D53" i="3" s="1"/>
  <c r="D55" i="3" s="1"/>
  <c r="E53" i="3" s="1"/>
  <c r="E55" i="3" s="1"/>
  <c r="F53" i="3" s="1"/>
  <c r="F55" i="3" s="1"/>
  <c r="G53" i="3" s="1"/>
  <c r="G55" i="3" s="1"/>
  <c r="H53" i="3" s="1"/>
  <c r="H55" i="3" s="1"/>
  <c r="I53" i="3" s="1"/>
  <c r="I55" i="3" s="1"/>
  <c r="J53" i="3" s="1"/>
  <c r="J55" i="3" s="1"/>
  <c r="K53" i="3" s="1"/>
  <c r="K55" i="3" s="1"/>
  <c r="L53" i="3" s="1"/>
  <c r="L55" i="3" s="1"/>
  <c r="M53" i="3" s="1"/>
  <c r="M55" i="3" s="1"/>
  <c r="B49" i="3"/>
  <c r="M42" i="3"/>
  <c r="L42" i="3"/>
  <c r="K42" i="3"/>
  <c r="J42" i="3"/>
  <c r="I42" i="3"/>
  <c r="H42" i="3"/>
  <c r="G42" i="3"/>
  <c r="F42" i="3"/>
  <c r="E42" i="3"/>
  <c r="D42" i="3"/>
  <c r="C42" i="3"/>
  <c r="B42" i="3"/>
  <c r="M21" i="3"/>
  <c r="L21" i="3"/>
  <c r="K21" i="3"/>
  <c r="J21" i="3"/>
  <c r="I21" i="3"/>
  <c r="H21" i="3"/>
  <c r="G21" i="3"/>
  <c r="F21" i="3"/>
  <c r="E21" i="3"/>
  <c r="D21" i="3"/>
  <c r="C21" i="3"/>
  <c r="B21" i="3"/>
  <c r="B34" i="3"/>
  <c r="B29" i="3"/>
  <c r="B8" i="3"/>
  <c r="D6" i="2"/>
  <c r="B9" i="3" l="1"/>
  <c r="B32" i="3"/>
  <c r="H20" i="1"/>
  <c r="B23" i="15" l="1"/>
  <c r="H23" i="15" s="1"/>
  <c r="N20" i="1"/>
  <c r="B35" i="3"/>
  <c r="B33" i="3"/>
  <c r="B36" i="3" s="1"/>
  <c r="B37" i="3" s="1"/>
  <c r="B13" i="3"/>
  <c r="B11" i="3"/>
  <c r="B41" i="3" l="1"/>
  <c r="B43" i="3" s="1"/>
  <c r="C41" i="3" s="1"/>
  <c r="C43" i="3" s="1"/>
  <c r="D41" i="3" s="1"/>
  <c r="D43" i="3" s="1"/>
  <c r="E41" i="3" s="1"/>
  <c r="E43" i="3" s="1"/>
  <c r="F41" i="3" s="1"/>
  <c r="F43" i="3" s="1"/>
  <c r="G41" i="3" s="1"/>
  <c r="G43" i="3" s="1"/>
  <c r="H41" i="3" s="1"/>
  <c r="H43" i="3" s="1"/>
  <c r="I41" i="3" s="1"/>
  <c r="I43" i="3" s="1"/>
  <c r="J41" i="3" s="1"/>
  <c r="J43" i="3" s="1"/>
  <c r="K41" i="3" s="1"/>
  <c r="K43" i="3" s="1"/>
  <c r="L41" i="3" s="1"/>
  <c r="L43" i="3" s="1"/>
  <c r="M41" i="3" s="1"/>
  <c r="M43" i="3" s="1"/>
  <c r="B14" i="3"/>
  <c r="B12" i="3"/>
  <c r="B15" i="3" s="1"/>
  <c r="B16" i="3" s="1"/>
  <c r="B20" i="3" s="1"/>
  <c r="B22" i="3" s="1"/>
  <c r="C20" i="3" s="1"/>
  <c r="C22" i="3" s="1"/>
  <c r="D20" i="3" s="1"/>
  <c r="D22" i="3" s="1"/>
  <c r="E20" i="3" s="1"/>
  <c r="E22" i="3" s="1"/>
  <c r="F20" i="3" s="1"/>
  <c r="F22" i="3" s="1"/>
  <c r="G20" i="3" s="1"/>
  <c r="G22" i="3" s="1"/>
  <c r="H20" i="3" s="1"/>
  <c r="H22" i="3" s="1"/>
  <c r="I20" i="3" s="1"/>
  <c r="I22" i="3" s="1"/>
  <c r="J20" i="3" s="1"/>
  <c r="J22" i="3" s="1"/>
  <c r="K20" i="3" s="1"/>
  <c r="K22" i="3" s="1"/>
  <c r="L20" i="3" s="1"/>
  <c r="L22" i="3" s="1"/>
  <c r="M20" i="3" s="1"/>
  <c r="M22" i="3" s="1"/>
  <c r="K167" i="1"/>
  <c r="D19" i="2" s="1"/>
  <c r="M138" i="1"/>
  <c r="H120" i="1"/>
  <c r="B149" i="15" s="1"/>
  <c r="H149" i="15" s="1"/>
  <c r="H119" i="1"/>
  <c r="B148" i="15" s="1"/>
  <c r="H148" i="15" s="1"/>
  <c r="H118" i="1"/>
  <c r="B147" i="15" s="1"/>
  <c r="H147" i="15" s="1"/>
  <c r="H117" i="1"/>
  <c r="B146" i="15" s="1"/>
  <c r="H146" i="15" s="1"/>
  <c r="H116" i="1"/>
  <c r="B145" i="15" s="1"/>
  <c r="H145" i="15" s="1"/>
  <c r="H115" i="1"/>
  <c r="B144" i="15" s="1"/>
  <c r="H144" i="15" s="1"/>
  <c r="H112" i="1"/>
  <c r="B141" i="15" s="1"/>
  <c r="H141" i="15" s="1"/>
  <c r="H110" i="1"/>
  <c r="B139" i="15" s="1"/>
  <c r="H139" i="15" s="1"/>
  <c r="H109" i="1"/>
  <c r="B138" i="15" s="1"/>
  <c r="H138" i="15" s="1"/>
  <c r="H108" i="1"/>
  <c r="H107" i="1"/>
  <c r="H106" i="1"/>
  <c r="H105" i="1"/>
  <c r="H113" i="1"/>
  <c r="B142" i="15" s="1"/>
  <c r="H142" i="15" s="1"/>
  <c r="H85" i="1"/>
  <c r="H83" i="1"/>
  <c r="H82" i="1"/>
  <c r="H81" i="1"/>
  <c r="H71" i="1"/>
  <c r="H78" i="1"/>
  <c r="H79" i="1"/>
  <c r="H77" i="1"/>
  <c r="H65" i="1"/>
  <c r="H75" i="1"/>
  <c r="H73" i="1"/>
  <c r="H62" i="1"/>
  <c r="N85" i="1"/>
  <c r="N83" i="1"/>
  <c r="H84" i="1"/>
  <c r="N82" i="1"/>
  <c r="N81" i="1"/>
  <c r="H80" i="1"/>
  <c r="N71" i="1"/>
  <c r="N78" i="1"/>
  <c r="N79" i="1"/>
  <c r="N77" i="1"/>
  <c r="N65" i="1"/>
  <c r="H76" i="1"/>
  <c r="N75" i="1"/>
  <c r="N73" i="1"/>
  <c r="H72" i="1"/>
  <c r="H70" i="1"/>
  <c r="H26" i="1"/>
  <c r="H25" i="1"/>
  <c r="H24" i="1"/>
  <c r="H130" i="1"/>
  <c r="H22" i="1"/>
  <c r="H21" i="1"/>
  <c r="H129" i="1"/>
  <c r="H128" i="1"/>
  <c r="H18" i="1"/>
  <c r="N18" i="1" s="1"/>
  <c r="H16" i="1"/>
  <c r="H86" i="1"/>
  <c r="N26" i="1"/>
  <c r="N25" i="1"/>
  <c r="N24" i="1"/>
  <c r="N130" i="1"/>
  <c r="N22" i="1"/>
  <c r="N21" i="1"/>
  <c r="N129" i="1"/>
  <c r="N128" i="1"/>
  <c r="H17" i="1"/>
  <c r="H15" i="1"/>
  <c r="H12" i="1"/>
  <c r="H11" i="1"/>
  <c r="E147" i="5" l="1"/>
  <c r="G147" i="5" s="1"/>
  <c r="B134" i="15"/>
  <c r="H134" i="15" s="1"/>
  <c r="E148" i="5"/>
  <c r="G148" i="5" s="1"/>
  <c r="B135" i="15"/>
  <c r="H135" i="15" s="1"/>
  <c r="E149" i="5"/>
  <c r="G149" i="5" s="1"/>
  <c r="B136" i="15"/>
  <c r="H136" i="15" s="1"/>
  <c r="E150" i="5"/>
  <c r="G150" i="5" s="1"/>
  <c r="B137" i="15"/>
  <c r="H137" i="15" s="1"/>
  <c r="E155" i="5"/>
  <c r="G155" i="5" s="1"/>
  <c r="E151" i="5"/>
  <c r="G151" i="5" s="1"/>
  <c r="E152" i="5"/>
  <c r="G152" i="5" s="1"/>
  <c r="E154" i="5"/>
  <c r="G154" i="5" s="1"/>
  <c r="E157" i="5"/>
  <c r="G157" i="5" s="1"/>
  <c r="E158" i="5"/>
  <c r="G158" i="5" s="1"/>
  <c r="E159" i="5"/>
  <c r="G159" i="5" s="1"/>
  <c r="E160" i="5"/>
  <c r="G160" i="5" s="1"/>
  <c r="E161" i="5"/>
  <c r="G161" i="5" s="1"/>
  <c r="E162" i="5"/>
  <c r="G162" i="5" s="1"/>
  <c r="B165" i="15"/>
  <c r="H165" i="15" s="1"/>
  <c r="C107" i="16"/>
  <c r="B166" i="15"/>
  <c r="H166" i="15" s="1"/>
  <c r="C108" i="16"/>
  <c r="B167" i="15"/>
  <c r="H167" i="15" s="1"/>
  <c r="C109" i="16"/>
  <c r="B14" i="15"/>
  <c r="H14" i="15" s="1"/>
  <c r="B15" i="15"/>
  <c r="H15" i="15" s="1"/>
  <c r="B18" i="15"/>
  <c r="H18" i="15" s="1"/>
  <c r="B20" i="15"/>
  <c r="H20" i="15" s="1"/>
  <c r="B127" i="15"/>
  <c r="H127" i="15" s="1"/>
  <c r="E131" i="5"/>
  <c r="G131" i="5" s="1"/>
  <c r="B19" i="15"/>
  <c r="H19" i="15" s="1"/>
  <c r="B21" i="15"/>
  <c r="H21" i="15" s="1"/>
  <c r="B24" i="15"/>
  <c r="H24" i="15" s="1"/>
  <c r="B25" i="15"/>
  <c r="H25" i="15" s="1"/>
  <c r="B27" i="15"/>
  <c r="H27" i="15" s="1"/>
  <c r="B28" i="15"/>
  <c r="H28" i="15" s="1"/>
  <c r="B29" i="15"/>
  <c r="H29" i="15" s="1"/>
  <c r="B111" i="15"/>
  <c r="H111" i="15" s="1"/>
  <c r="E115" i="5"/>
  <c r="G115" i="5" s="1"/>
  <c r="B113" i="15"/>
  <c r="H113" i="15" s="1"/>
  <c r="E117" i="5"/>
  <c r="G117" i="5" s="1"/>
  <c r="B117" i="15"/>
  <c r="H117" i="15" s="1"/>
  <c r="E121" i="5"/>
  <c r="G121" i="5" s="1"/>
  <c r="B121" i="15"/>
  <c r="H121" i="15" s="1"/>
  <c r="E125" i="5"/>
  <c r="G125" i="5" s="1"/>
  <c r="B125" i="15"/>
  <c r="H125" i="15" s="1"/>
  <c r="E129" i="5"/>
  <c r="G129" i="5" s="1"/>
  <c r="B103" i="15"/>
  <c r="H103" i="15" s="1"/>
  <c r="E107" i="5"/>
  <c r="G107" i="5" s="1"/>
  <c r="B114" i="15"/>
  <c r="H114" i="15" s="1"/>
  <c r="E118" i="5"/>
  <c r="G118" i="5" s="1"/>
  <c r="B116" i="15"/>
  <c r="H116" i="15" s="1"/>
  <c r="E120" i="5"/>
  <c r="G120" i="5" s="1"/>
  <c r="B106" i="15"/>
  <c r="H106" i="15" s="1"/>
  <c r="E110" i="5"/>
  <c r="G110" i="5" s="1"/>
  <c r="B118" i="15"/>
  <c r="H118" i="15" s="1"/>
  <c r="E122" i="5"/>
  <c r="G122" i="5" s="1"/>
  <c r="B120" i="15"/>
  <c r="H120" i="15" s="1"/>
  <c r="E124" i="5"/>
  <c r="G124" i="5" s="1"/>
  <c r="B119" i="15"/>
  <c r="H119" i="15" s="1"/>
  <c r="E123" i="5"/>
  <c r="G123" i="5" s="1"/>
  <c r="B112" i="15"/>
  <c r="H112" i="15" s="1"/>
  <c r="E116" i="5"/>
  <c r="G116" i="5" s="1"/>
  <c r="B122" i="15"/>
  <c r="H122" i="15" s="1"/>
  <c r="E126" i="5"/>
  <c r="G126" i="5" s="1"/>
  <c r="B123" i="15"/>
  <c r="H123" i="15" s="1"/>
  <c r="E127" i="5"/>
  <c r="G127" i="5" s="1"/>
  <c r="B124" i="15"/>
  <c r="H124" i="15" s="1"/>
  <c r="E128" i="5"/>
  <c r="G128" i="5" s="1"/>
  <c r="B126" i="15"/>
  <c r="H126" i="15" s="1"/>
  <c r="E130" i="5"/>
  <c r="G130" i="5" s="1"/>
  <c r="E170" i="5"/>
  <c r="G170" i="5" s="1"/>
  <c r="E171" i="5"/>
  <c r="G171" i="5" s="1"/>
  <c r="E172" i="5"/>
  <c r="G172" i="5" s="1"/>
  <c r="N113" i="1"/>
  <c r="N105" i="1"/>
  <c r="N106" i="1"/>
  <c r="N107" i="1"/>
  <c r="N108" i="1"/>
  <c r="N109" i="1"/>
  <c r="N112" i="1"/>
  <c r="N115" i="1"/>
  <c r="N116" i="1"/>
  <c r="N117" i="1"/>
  <c r="N118" i="1"/>
  <c r="N119" i="1"/>
  <c r="N120" i="1"/>
  <c r="H27" i="4"/>
  <c r="N110" i="1"/>
  <c r="N17" i="1"/>
  <c r="N86" i="1"/>
  <c r="N70" i="1"/>
  <c r="N72" i="1"/>
  <c r="N76" i="1"/>
  <c r="N80" i="1"/>
  <c r="N84" i="1"/>
  <c r="H69" i="1"/>
  <c r="H68" i="1"/>
  <c r="N16" i="1"/>
  <c r="H5" i="1"/>
  <c r="H33" i="1"/>
  <c r="B8" i="15" l="1"/>
  <c r="B86" i="15"/>
  <c r="H86" i="15" s="1"/>
  <c r="B109" i="15"/>
  <c r="H109" i="15" s="1"/>
  <c r="E113" i="5"/>
  <c r="G113" i="5" s="1"/>
  <c r="B110" i="15"/>
  <c r="H110" i="15" s="1"/>
  <c r="E114" i="5"/>
  <c r="G114" i="5" s="1"/>
  <c r="H8" i="15"/>
  <c r="E76" i="5"/>
  <c r="E99" i="5" s="1"/>
  <c r="N33" i="1"/>
  <c r="E10" i="5"/>
  <c r="G10" i="5" s="1"/>
  <c r="G76" i="5"/>
  <c r="G99" i="5" s="1"/>
  <c r="N68" i="1"/>
  <c r="N69" i="1"/>
  <c r="N5" i="1"/>
  <c r="H67" i="1" l="1"/>
  <c r="H66" i="1"/>
  <c r="B107" i="15" l="1"/>
  <c r="H107" i="15" s="1"/>
  <c r="E111" i="5"/>
  <c r="G111" i="5" s="1"/>
  <c r="B108" i="15"/>
  <c r="H108" i="15" s="1"/>
  <c r="E112" i="5"/>
  <c r="G112" i="5" s="1"/>
  <c r="N66" i="1"/>
  <c r="N67" i="1"/>
  <c r="H35" i="1" l="1"/>
  <c r="E12" i="5" l="1"/>
  <c r="G12" i="5" s="1"/>
  <c r="B88" i="15"/>
  <c r="H88" i="15" s="1"/>
  <c r="H136" i="1"/>
  <c r="B170" i="15" s="1"/>
  <c r="N136" i="1"/>
  <c r="H91" i="4" s="1"/>
  <c r="H94" i="4" s="1"/>
  <c r="H64" i="1"/>
  <c r="H9" i="1"/>
  <c r="B12" i="15" l="1"/>
  <c r="H12" i="15" s="1"/>
  <c r="B105" i="15"/>
  <c r="H105" i="15" s="1"/>
  <c r="E109" i="5"/>
  <c r="G109" i="5" s="1"/>
  <c r="B172" i="15"/>
  <c r="B180" i="15" s="1"/>
  <c r="C188" i="15" s="1"/>
  <c r="H170" i="15"/>
  <c r="H172" i="15" s="1"/>
  <c r="H180" i="15" s="1"/>
  <c r="E188" i="15" s="1"/>
  <c r="E176" i="5"/>
  <c r="G176" i="5"/>
  <c r="G178" i="5" s="1"/>
  <c r="E178" i="5"/>
  <c r="N9" i="1"/>
  <c r="N64" i="1"/>
  <c r="E12" i="4" l="1"/>
  <c r="H125" i="1" l="1"/>
  <c r="B162" i="15" l="1"/>
  <c r="C104" i="16"/>
  <c r="H162" i="15"/>
  <c r="E167" i="5"/>
  <c r="N125" i="1"/>
  <c r="G167" i="5" l="1"/>
  <c r="H61" i="1"/>
  <c r="H60" i="1"/>
  <c r="H8" i="1"/>
  <c r="H28" i="1" s="1"/>
  <c r="B101" i="15" l="1"/>
  <c r="H101" i="15" s="1"/>
  <c r="E105" i="5"/>
  <c r="G105" i="5" s="1"/>
  <c r="B102" i="15"/>
  <c r="H102" i="15" s="1"/>
  <c r="E106" i="5"/>
  <c r="G106" i="5" s="1"/>
  <c r="B11" i="15"/>
  <c r="B31" i="15" s="1"/>
  <c r="N8" i="1"/>
  <c r="N12" i="1"/>
  <c r="N60" i="1"/>
  <c r="N61" i="1"/>
  <c r="H11" i="15" l="1"/>
  <c r="H31" i="15" s="1"/>
  <c r="B176" i="15"/>
  <c r="C186" i="15" s="1"/>
  <c r="H38" i="1"/>
  <c r="H176" i="15" l="1"/>
  <c r="E186" i="15" s="1"/>
  <c r="E15" i="5"/>
  <c r="G15" i="5" s="1"/>
  <c r="B91" i="15"/>
  <c r="H91" i="15" s="1"/>
  <c r="N38" i="1"/>
  <c r="K165" i="1"/>
  <c r="D23" i="11" l="1"/>
  <c r="D17" i="2"/>
  <c r="H69" i="4"/>
  <c r="H25" i="4"/>
  <c r="H111" i="1" l="1"/>
  <c r="B140" i="15" s="1"/>
  <c r="H140" i="15" s="1"/>
  <c r="H104" i="1"/>
  <c r="E146" i="5" s="1"/>
  <c r="G146" i="5" s="1"/>
  <c r="H102" i="1"/>
  <c r="H101" i="1"/>
  <c r="H103" i="1"/>
  <c r="H127" i="1"/>
  <c r="C106" i="16" s="1"/>
  <c r="H126" i="1"/>
  <c r="H59" i="1"/>
  <c r="H57" i="1"/>
  <c r="H88" i="1" s="1"/>
  <c r="H42" i="1"/>
  <c r="H41" i="1"/>
  <c r="H40" i="1"/>
  <c r="H39" i="1"/>
  <c r="H37" i="1"/>
  <c r="H36" i="1"/>
  <c r="H34" i="1"/>
  <c r="H32" i="1"/>
  <c r="C43" i="16" s="1"/>
  <c r="G138" i="1"/>
  <c r="H121" i="1" l="1"/>
  <c r="E153" i="5"/>
  <c r="G153" i="5" s="1"/>
  <c r="B163" i="15"/>
  <c r="C105" i="16"/>
  <c r="C110" i="16" s="1"/>
  <c r="B132" i="15"/>
  <c r="H132" i="15" s="1"/>
  <c r="B131" i="15"/>
  <c r="H131" i="15" s="1"/>
  <c r="B133" i="15"/>
  <c r="H133" i="15" s="1"/>
  <c r="H43" i="1"/>
  <c r="B100" i="15"/>
  <c r="H100" i="15" s="1"/>
  <c r="E104" i="5"/>
  <c r="G104" i="5" s="1"/>
  <c r="B164" i="15"/>
  <c r="H164" i="15" s="1"/>
  <c r="H163" i="15"/>
  <c r="H168" i="15" s="1"/>
  <c r="H181" i="15" s="1"/>
  <c r="B168" i="15"/>
  <c r="B181" i="15" s="1"/>
  <c r="B98" i="15"/>
  <c r="B128" i="15" s="1"/>
  <c r="H131" i="1"/>
  <c r="E168" i="5"/>
  <c r="E169" i="5"/>
  <c r="G169" i="5" s="1"/>
  <c r="H132" i="1"/>
  <c r="E9" i="5"/>
  <c r="B85" i="15"/>
  <c r="E11" i="5"/>
  <c r="G11" i="5" s="1"/>
  <c r="B87" i="15"/>
  <c r="H87" i="15" s="1"/>
  <c r="E13" i="5"/>
  <c r="G13" i="5" s="1"/>
  <c r="B89" i="15"/>
  <c r="H89" i="15" s="1"/>
  <c r="E14" i="5"/>
  <c r="G14" i="5" s="1"/>
  <c r="B90" i="15"/>
  <c r="H90" i="15" s="1"/>
  <c r="E16" i="5"/>
  <c r="G16" i="5" s="1"/>
  <c r="B92" i="15"/>
  <c r="H92" i="15" s="1"/>
  <c r="E17" i="5"/>
  <c r="G17" i="5" s="1"/>
  <c r="B93" i="15"/>
  <c r="H93" i="15" s="1"/>
  <c r="E18" i="5"/>
  <c r="G18" i="5" s="1"/>
  <c r="B94" i="15"/>
  <c r="H94" i="15" s="1"/>
  <c r="E19" i="5"/>
  <c r="G19" i="5" s="1"/>
  <c r="B95" i="15"/>
  <c r="H95" i="15" s="1"/>
  <c r="E143" i="5"/>
  <c r="B130" i="15"/>
  <c r="B150" i="15" s="1"/>
  <c r="E20" i="5"/>
  <c r="G9" i="5"/>
  <c r="G20" i="5" s="1"/>
  <c r="H19" i="4"/>
  <c r="E102" i="5"/>
  <c r="E132" i="5" s="1"/>
  <c r="N103" i="1"/>
  <c r="E145" i="5"/>
  <c r="G145" i="5" s="1"/>
  <c r="G143" i="5"/>
  <c r="N102" i="1"/>
  <c r="E144" i="5"/>
  <c r="N104" i="1"/>
  <c r="N111" i="1"/>
  <c r="N101" i="1"/>
  <c r="N121" i="1" s="1"/>
  <c r="H20" i="4"/>
  <c r="N32" i="1"/>
  <c r="N34" i="1"/>
  <c r="N36" i="1"/>
  <c r="N37" i="1"/>
  <c r="N39" i="1"/>
  <c r="N40" i="1"/>
  <c r="N41" i="1"/>
  <c r="N42" i="1"/>
  <c r="N35" i="1"/>
  <c r="N11" i="1"/>
  <c r="N59" i="1"/>
  <c r="N62" i="1"/>
  <c r="N126" i="1"/>
  <c r="N127" i="1"/>
  <c r="N15" i="1"/>
  <c r="N57" i="1"/>
  <c r="N88" i="1" s="1"/>
  <c r="H18" i="4"/>
  <c r="E163" i="5" l="1"/>
  <c r="N28" i="1"/>
  <c r="C112" i="16"/>
  <c r="B179" i="15"/>
  <c r="H130" i="15"/>
  <c r="H98" i="15"/>
  <c r="H128" i="15" s="1"/>
  <c r="B178" i="15"/>
  <c r="B96" i="15"/>
  <c r="B177" i="15" s="1"/>
  <c r="H85" i="15"/>
  <c r="H96" i="15" s="1"/>
  <c r="H177" i="15" s="1"/>
  <c r="N43" i="1"/>
  <c r="D11" i="2"/>
  <c r="G168" i="5"/>
  <c r="G173" i="5" s="1"/>
  <c r="E173" i="5"/>
  <c r="K160" i="1"/>
  <c r="H21" i="4"/>
  <c r="H22" i="4" s="1"/>
  <c r="N131" i="1"/>
  <c r="D12" i="2" s="1"/>
  <c r="G144" i="5"/>
  <c r="G163" i="5" s="1"/>
  <c r="G102" i="5"/>
  <c r="G132" i="5" s="1"/>
  <c r="K158" i="1"/>
  <c r="K157" i="1"/>
  <c r="K159" i="1"/>
  <c r="H150" i="15" l="1"/>
  <c r="H179" i="15" s="1"/>
  <c r="H178" i="15"/>
  <c r="C113" i="16"/>
  <c r="C114" i="16"/>
  <c r="C115" i="16" s="1"/>
  <c r="D115" i="16" s="1"/>
  <c r="E115" i="16" s="1"/>
  <c r="F115" i="16" s="1"/>
  <c r="G115" i="16" s="1"/>
  <c r="H115" i="16" s="1"/>
  <c r="H182" i="15"/>
  <c r="E187" i="15"/>
  <c r="E189" i="15" s="1"/>
  <c r="B182" i="15"/>
  <c r="C187" i="15"/>
  <c r="C189" i="15" s="1"/>
  <c r="D9" i="2"/>
  <c r="N132" i="1"/>
  <c r="D10" i="2"/>
  <c r="H138" i="1"/>
  <c r="K166" i="1" l="1"/>
  <c r="H80" i="4" s="1"/>
  <c r="H82" i="4" s="1"/>
  <c r="H26" i="4" l="1"/>
  <c r="D18" i="2"/>
  <c r="J138" i="1"/>
  <c r="K138" i="1"/>
  <c r="L138" i="1"/>
  <c r="H28" i="4" l="1"/>
  <c r="H29" i="4" s="1"/>
  <c r="N138" i="1"/>
  <c r="F138" i="1" l="1"/>
  <c r="I138" i="1"/>
  <c r="H71" i="4" l="1"/>
  <c r="C162" i="1"/>
  <c r="C159" i="1"/>
  <c r="C163" i="1"/>
  <c r="C161" i="1"/>
  <c r="C164" i="1"/>
  <c r="D164" i="1"/>
  <c r="D8" i="2"/>
  <c r="J23" i="4"/>
  <c r="H8" i="4"/>
  <c r="H9" i="4" s="1"/>
  <c r="K164" i="1"/>
  <c r="H49" i="4" s="1"/>
  <c r="H51" i="4" s="1"/>
  <c r="D16" i="2"/>
  <c r="K163" i="1"/>
  <c r="H38" i="4"/>
  <c r="H40" i="4"/>
  <c r="H6" i="4"/>
  <c r="H10" i="4" s="1"/>
  <c r="K156" i="1"/>
  <c r="K161" i="1"/>
  <c r="D14" i="2" l="1"/>
  <c r="D23" i="2" s="1"/>
  <c r="D70" i="2" s="1"/>
  <c r="D72" i="2" s="1"/>
  <c r="K168" i="1"/>
  <c r="K169" i="1" s="1"/>
  <c r="E23" i="2" l="1"/>
</calcChain>
</file>

<file path=xl/sharedStrings.xml><?xml version="1.0" encoding="utf-8"?>
<sst xmlns="http://schemas.openxmlformats.org/spreadsheetml/2006/main" count="1538" uniqueCount="554">
  <si>
    <t>Nº</t>
  </si>
  <si>
    <t>Liquido a</t>
  </si>
  <si>
    <t>Receber</t>
  </si>
  <si>
    <t>Total</t>
  </si>
  <si>
    <t>INSS</t>
  </si>
  <si>
    <t>Fabio Andre Vieira Gaia</t>
  </si>
  <si>
    <t>B. Brasil</t>
  </si>
  <si>
    <t>Nome</t>
  </si>
  <si>
    <t>Descontos</t>
  </si>
  <si>
    <t>Salario</t>
  </si>
  <si>
    <t>Subsidios</t>
  </si>
  <si>
    <t>IRRF</t>
  </si>
  <si>
    <t>Antonio Lourenço Neto</t>
  </si>
  <si>
    <t>Edinaldo Lino da Silva</t>
  </si>
  <si>
    <t>Edecio Fernandes da Silva</t>
  </si>
  <si>
    <t>Macio Alex Tenorio de Melo</t>
  </si>
  <si>
    <t>Janine Maria Lins Tenório</t>
  </si>
  <si>
    <t>Outros</t>
  </si>
  <si>
    <t>Ana Paula da Silva Batista</t>
  </si>
  <si>
    <t>C E F</t>
  </si>
  <si>
    <t>C. E. F</t>
  </si>
  <si>
    <t>Soma Folha Veredores</t>
  </si>
  <si>
    <t>Salario Familia</t>
  </si>
  <si>
    <t>Jose Anderson de A. Morais</t>
  </si>
  <si>
    <t>Soma Folha Pensionistas</t>
  </si>
  <si>
    <t>Fausto Batista</t>
  </si>
  <si>
    <t>3_ A D M I N I S T R A T I V O</t>
  </si>
  <si>
    <t xml:space="preserve">4_ G A B I N E T E S </t>
  </si>
  <si>
    <t>6_ P E N S A O    A L I M E N T C I A</t>
  </si>
  <si>
    <t>INSS  Patronal</t>
  </si>
  <si>
    <t>Total da Folha Decimo</t>
  </si>
  <si>
    <t>Erick Luise Ferreira dos Santos</t>
  </si>
  <si>
    <r>
      <rPr>
        <b/>
        <u/>
        <sz val="7"/>
        <rFont val="Arial"/>
        <family val="2"/>
      </rPr>
      <t>RESUMO</t>
    </r>
    <r>
      <rPr>
        <b/>
        <sz val="7"/>
        <rFont val="Arial"/>
        <family val="2"/>
      </rPr>
      <t xml:space="preserve">   </t>
    </r>
    <r>
      <rPr>
        <b/>
        <u/>
        <sz val="7"/>
        <rFont val="Arial"/>
        <family val="2"/>
      </rPr>
      <t>DAS</t>
    </r>
    <r>
      <rPr>
        <b/>
        <sz val="7"/>
        <rFont val="Arial"/>
        <family val="2"/>
      </rPr>
      <t xml:space="preserve">    </t>
    </r>
    <r>
      <rPr>
        <b/>
        <u/>
        <sz val="7"/>
        <rFont val="Arial"/>
        <family val="2"/>
      </rPr>
      <t>FOLHAS</t>
    </r>
  </si>
  <si>
    <t>CONTRATADOS</t>
  </si>
  <si>
    <t>LEGISLATIVOS</t>
  </si>
  <si>
    <t>Soma Folha Contratados</t>
  </si>
  <si>
    <t>Soma Folha Administrativos</t>
  </si>
  <si>
    <t>ADAMINISTRATIVO</t>
  </si>
  <si>
    <t>GABINETES</t>
  </si>
  <si>
    <t>RETENÇÕES</t>
  </si>
  <si>
    <t>IMPOSTO DE RENDA</t>
  </si>
  <si>
    <t>CONSIGNADO CAIXA ECONOMICA</t>
  </si>
  <si>
    <t>CONSIGNADO BANCO DO BRASIL</t>
  </si>
  <si>
    <t>PENSAO ALIMENTICIA</t>
  </si>
  <si>
    <t>TOTAL FOLHA LIQUIDA</t>
  </si>
  <si>
    <t>Fernando Tenorio Cavalcante</t>
  </si>
  <si>
    <t>Igor Frederico Olinda de Amorim</t>
  </si>
  <si>
    <t>Maria Jose Miguel dos Santos</t>
  </si>
  <si>
    <t>Reserva Folhas Decimo 12 meses</t>
  </si>
  <si>
    <t>Reserva INSS Folhas Decimo 12 meses</t>
  </si>
  <si>
    <t>Reserva 1/3 Férias 12 meses</t>
  </si>
  <si>
    <t>Total da Reserva da Folha Decimo</t>
  </si>
  <si>
    <t>Adriely Araujo Gomes</t>
  </si>
  <si>
    <t>Andrea Valdevino da Conceição</t>
  </si>
  <si>
    <t>Anna Potyra Alves Galdino</t>
  </si>
  <si>
    <t>Cicera Josuele Tenorio da Silva</t>
  </si>
  <si>
    <t>Debora Correia da Silva</t>
  </si>
  <si>
    <t>Dorgival Alfredo da Silva Junior</t>
  </si>
  <si>
    <t>Gildenor Apolonio da Silva</t>
  </si>
  <si>
    <t>Ines Marinho de Melo</t>
  </si>
  <si>
    <t>Gratif.</t>
  </si>
  <si>
    <t>Jackson Ferreira da Silva</t>
  </si>
  <si>
    <t>João Paulo Ferreira</t>
  </si>
  <si>
    <t>Maria Auxiliadora Santos de Melo</t>
  </si>
  <si>
    <t>Maria Lidiane da Silva Santos</t>
  </si>
  <si>
    <t>Maria Salete Miranda da Silva</t>
  </si>
  <si>
    <t>Neuza Maria Bezerra Costa</t>
  </si>
  <si>
    <t>Nilson Paz de Melo</t>
  </si>
  <si>
    <t>Simone da Silva Ferreira</t>
  </si>
  <si>
    <t>Wedja dos Santos Silva</t>
  </si>
  <si>
    <t>Adriely Afonso da Silva</t>
  </si>
  <si>
    <t>Ana Leticia da Silva Marques</t>
  </si>
  <si>
    <t>Ariele da Silva Santos</t>
  </si>
  <si>
    <t>Audrin Leao Vanderley</t>
  </si>
  <si>
    <t>Bergson Williams Moreira de Melo</t>
  </si>
  <si>
    <t>Edvan Batista  da Silva Junior</t>
  </si>
  <si>
    <t>Jacqueline Bruno de Freitas</t>
  </si>
  <si>
    <t>Jamerson do Nascimento Silva</t>
  </si>
  <si>
    <t>Jose Benedito dos Santos</t>
  </si>
  <si>
    <t>Jose Ramon Esperidiaao Gomes</t>
  </si>
  <si>
    <t>Joselito Acioli Quirino</t>
  </si>
  <si>
    <t>Kevim Baresi Tenorio Almeida</t>
  </si>
  <si>
    <t>Lays Maria Almeida de Oliveira</t>
  </si>
  <si>
    <t>Manric Bezerra da Silva Nascimento</t>
  </si>
  <si>
    <t>Maria Jose da Silva</t>
  </si>
  <si>
    <t>Maria Katielly Menezes Batista</t>
  </si>
  <si>
    <t>Murilo Silveira da Silva</t>
  </si>
  <si>
    <t>Paulo Roberto da Silva Martins</t>
  </si>
  <si>
    <t>Ronaldo Luciano da Silva</t>
  </si>
  <si>
    <t>Valeska de Souza Brandão</t>
  </si>
  <si>
    <t>Alexandre Rufino da Silva</t>
  </si>
  <si>
    <t>Barbara Cristhiny dos Santos Lopes</t>
  </si>
  <si>
    <t>Cicero Ancelmo Ferreira</t>
  </si>
  <si>
    <t>Fabio Henrique Gomes da Silva</t>
  </si>
  <si>
    <t>Genilda Alexandre da Silva</t>
  </si>
  <si>
    <t>Genivaldo Verissimo da Silva</t>
  </si>
  <si>
    <t>Geronildo Cavalcante Alves</t>
  </si>
  <si>
    <t>Gloria Thayna Dantas da Silva</t>
  </si>
  <si>
    <t>Jeferson Gonçalves Ferreira</t>
  </si>
  <si>
    <t>Josineide Maria da Silva</t>
  </si>
  <si>
    <t>Josival Correia Sampaio</t>
  </si>
  <si>
    <t>Luis Eduardo Moreira M. da Silva</t>
  </si>
  <si>
    <t>Nathalia de Souza Damasceno</t>
  </si>
  <si>
    <t>Nivia Gracielly Fernandes da Silva</t>
  </si>
  <si>
    <t>Pedro Henrique Pereira dos Santos</t>
  </si>
  <si>
    <t>Pedro Jorge Soares</t>
  </si>
  <si>
    <t>Raildo Almeida Ferreira</t>
  </si>
  <si>
    <t>Yone da Silva Nascimento</t>
  </si>
  <si>
    <t>Wheslley Lopes Guizelini de Oliveira</t>
  </si>
  <si>
    <t>1 - C O N T R A T A D O S</t>
  </si>
  <si>
    <t>P Alim</t>
  </si>
  <si>
    <t>RESERVA DECIMO TERCEIRO</t>
  </si>
  <si>
    <t xml:space="preserve">R E L A T O R I O   F O L H A S </t>
  </si>
  <si>
    <t>Ganhos de Aplicação</t>
  </si>
  <si>
    <t>INSS Patronal</t>
  </si>
  <si>
    <t>INSS Segurados</t>
  </si>
  <si>
    <t>Imposto de Renda</t>
  </si>
  <si>
    <t>Consignado Caixa</t>
  </si>
  <si>
    <t>Consignado Banco do Brasil</t>
  </si>
  <si>
    <t>Pensão Alimenticia</t>
  </si>
  <si>
    <t>Folha Contratados</t>
  </si>
  <si>
    <t>Folha Administrativo</t>
  </si>
  <si>
    <t>Folha Gabinetes</t>
  </si>
  <si>
    <t>UVEAL</t>
  </si>
  <si>
    <t>OI S/A</t>
  </si>
  <si>
    <t>CAMARA MUNICIPAL DE VEREADORES</t>
  </si>
  <si>
    <t>RELATORIO  DE  DESPESAS</t>
  </si>
  <si>
    <t>Duodecimo Mês</t>
  </si>
  <si>
    <t>Ingrid Patriota de C. Albuquerque</t>
  </si>
  <si>
    <t>Mayara Leticia Gomes Quirino</t>
  </si>
  <si>
    <t>Folha Agentes Legislativo</t>
  </si>
  <si>
    <t>Reserva Confraternização</t>
  </si>
  <si>
    <r>
      <rPr>
        <b/>
        <u/>
        <sz val="7"/>
        <rFont val="Arial"/>
        <family val="2"/>
      </rPr>
      <t>DESPESAS</t>
    </r>
    <r>
      <rPr>
        <b/>
        <sz val="7"/>
        <rFont val="Arial"/>
        <family val="2"/>
      </rPr>
      <t xml:space="preserve">   </t>
    </r>
    <r>
      <rPr>
        <b/>
        <u/>
        <sz val="7"/>
        <rFont val="Arial"/>
        <family val="2"/>
      </rPr>
      <t>FOLHAS</t>
    </r>
  </si>
  <si>
    <r>
      <rPr>
        <b/>
        <u/>
        <sz val="7"/>
        <rFont val="Arial"/>
        <family val="2"/>
      </rPr>
      <t>DESPESAS</t>
    </r>
    <r>
      <rPr>
        <b/>
        <sz val="7"/>
        <rFont val="Arial"/>
        <family val="2"/>
      </rPr>
      <t xml:space="preserve">   </t>
    </r>
    <r>
      <rPr>
        <b/>
        <u/>
        <sz val="7"/>
        <rFont val="Arial"/>
        <family val="2"/>
      </rPr>
      <t>FIXAS</t>
    </r>
  </si>
  <si>
    <t>Banco do Brasil / Tarifas</t>
  </si>
  <si>
    <t>Verbas VIAP</t>
  </si>
  <si>
    <t>Edilson Pino</t>
  </si>
  <si>
    <t>Lucas Luan de Moura</t>
  </si>
  <si>
    <t>Mut Telecom / Murici Net</t>
  </si>
  <si>
    <t>TC Desenvolvimento</t>
  </si>
  <si>
    <t>Joraide do Carmo Romio</t>
  </si>
  <si>
    <t>J. Joselho de Melo - ME</t>
  </si>
  <si>
    <t>Tania Lucio da Silva ME</t>
  </si>
  <si>
    <r>
      <rPr>
        <b/>
        <u/>
        <sz val="7"/>
        <rFont val="Arial"/>
        <family val="2"/>
      </rPr>
      <t>DESPESAS</t>
    </r>
    <r>
      <rPr>
        <b/>
        <sz val="7"/>
        <rFont val="Arial"/>
        <family val="2"/>
      </rPr>
      <t xml:space="preserve">  </t>
    </r>
    <r>
      <rPr>
        <b/>
        <u/>
        <sz val="7"/>
        <rFont val="Arial"/>
        <family val="2"/>
      </rPr>
      <t xml:space="preserve"> EVENTUAIS</t>
    </r>
    <r>
      <rPr>
        <b/>
        <sz val="7"/>
        <rFont val="Arial"/>
        <family val="2"/>
      </rPr>
      <t xml:space="preserve"> </t>
    </r>
  </si>
  <si>
    <t>Soma Folha Gabinetes</t>
  </si>
  <si>
    <t>Soma Despesas Eventuais</t>
  </si>
  <si>
    <t>João Pimentel</t>
  </si>
  <si>
    <t>Janeiro</t>
  </si>
  <si>
    <t>Fevereiro</t>
  </si>
  <si>
    <t>Soma Folhas/Encargos</t>
  </si>
  <si>
    <t>Adriano Correia da Silva</t>
  </si>
  <si>
    <t>RELATORIO  DE  RESERVAS</t>
  </si>
  <si>
    <t>Contratados</t>
  </si>
  <si>
    <t>Legislativo</t>
  </si>
  <si>
    <t>Administrativo</t>
  </si>
  <si>
    <t>Gabinetes</t>
  </si>
  <si>
    <t xml:space="preserve">INSS </t>
  </si>
  <si>
    <t>FGTS</t>
  </si>
  <si>
    <t>Reserva Folhas</t>
  </si>
  <si>
    <t>Reserva INSS</t>
  </si>
  <si>
    <t>Reserva 1/3 Férias</t>
  </si>
  <si>
    <t>Aplicado</t>
  </si>
  <si>
    <t>FOPAG Decimo</t>
  </si>
  <si>
    <t>Valor Aplicado</t>
  </si>
  <si>
    <t>Março</t>
  </si>
  <si>
    <t>Abril</t>
  </si>
  <si>
    <t>Maio</t>
  </si>
  <si>
    <t>Junho</t>
  </si>
  <si>
    <t>Julho</t>
  </si>
  <si>
    <t>Agosto</t>
  </si>
  <si>
    <t>Setembo</t>
  </si>
  <si>
    <t>Outubro</t>
  </si>
  <si>
    <t>Novembro</t>
  </si>
  <si>
    <t>Dezembro</t>
  </si>
  <si>
    <t>Folhas Decimo / INSS Patronal</t>
  </si>
  <si>
    <t>Folhas Decimo / Sem INSS Patronal</t>
  </si>
  <si>
    <t>Total Aplicado</t>
  </si>
  <si>
    <t>Jan</t>
  </si>
  <si>
    <t>Fev</t>
  </si>
  <si>
    <t>Mar</t>
  </si>
  <si>
    <t>Abri</t>
  </si>
  <si>
    <t>Set</t>
  </si>
  <si>
    <t>Out</t>
  </si>
  <si>
    <t>Nov</t>
  </si>
  <si>
    <t>Dez</t>
  </si>
  <si>
    <t>Confraternização</t>
  </si>
  <si>
    <t>Atividade</t>
  </si>
  <si>
    <t>Credor</t>
  </si>
  <si>
    <t>CPF / CNPJ</t>
  </si>
  <si>
    <t>............</t>
  </si>
  <si>
    <t>Manutenção das Atividades da Câmara Municipal</t>
  </si>
  <si>
    <t xml:space="preserve">Folhas / </t>
  </si>
  <si>
    <t>111.111.111-11</t>
  </si>
  <si>
    <t>3190.04</t>
  </si>
  <si>
    <t>..............</t>
  </si>
  <si>
    <t>Retenção INSS</t>
  </si>
  <si>
    <t>Retenção I R R F</t>
  </si>
  <si>
    <t>3190.11</t>
  </si>
  <si>
    <t>Folha Bruta</t>
  </si>
  <si>
    <t>Retenção IRRF</t>
  </si>
  <si>
    <t>Retenção Pensão Alimenticia</t>
  </si>
  <si>
    <t>Soma das Retenções</t>
  </si>
  <si>
    <t>Extra Orçamentario</t>
  </si>
  <si>
    <t>00.394.460/0058-87</t>
  </si>
  <si>
    <t>3190.13</t>
  </si>
  <si>
    <t>Obrigações Patronais</t>
  </si>
  <si>
    <t>Extra Orçamentária</t>
  </si>
  <si>
    <t>Ministério da Fazenda / I N S S</t>
  </si>
  <si>
    <t>Imposto de Renda / I R R F</t>
  </si>
  <si>
    <t>DESPESA EXTRA ORÇAMENTARIA</t>
  </si>
  <si>
    <t>Caixa Economica Federal</t>
  </si>
  <si>
    <t>00.360.305/3549-33</t>
  </si>
  <si>
    <t>Banco do Brasil</t>
  </si>
  <si>
    <t>053.097.314-66</t>
  </si>
  <si>
    <t>Tipo de Vinculo</t>
  </si>
  <si>
    <t>Cargo</t>
  </si>
  <si>
    <t>Tipo de Folha</t>
  </si>
  <si>
    <t>Liquido</t>
  </si>
  <si>
    <t>Agente Politico</t>
  </si>
  <si>
    <t>Vereador</t>
  </si>
  <si>
    <t>Normal</t>
  </si>
  <si>
    <t>RELAÇÃO   DE   FUNCIONARIOS</t>
  </si>
  <si>
    <t>Contratado</t>
  </si>
  <si>
    <t>Vencimentos</t>
  </si>
  <si>
    <t>Pensionista</t>
  </si>
  <si>
    <t>Jose Anderson de Almeida Morais</t>
  </si>
  <si>
    <t>Vereador Presidente</t>
  </si>
  <si>
    <t>Controle Interno</t>
  </si>
  <si>
    <t>Diretor Geral</t>
  </si>
  <si>
    <t>Jose Ramon Esperidiao Gomes</t>
  </si>
  <si>
    <t>RELAÇÃO   DE   FUNCIONARIOS /  RETENÇÕES</t>
  </si>
  <si>
    <t>INSS Retido</t>
  </si>
  <si>
    <t>Marcia Camila de Brito Ferraz</t>
  </si>
  <si>
    <t>A Transportar</t>
  </si>
  <si>
    <t>Transporte</t>
  </si>
  <si>
    <t>Total Retido</t>
  </si>
  <si>
    <t>Folha 1 / 2</t>
  </si>
  <si>
    <t>Folha 2 / 2</t>
  </si>
  <si>
    <t>IRRF Retido</t>
  </si>
  <si>
    <t>Folha 1 / 1</t>
  </si>
  <si>
    <t>P. Alimentos</t>
  </si>
  <si>
    <t>Consignado CEF</t>
  </si>
  <si>
    <t>Consignado B.Brasil</t>
  </si>
  <si>
    <t>ORDEM      BANCARIA</t>
  </si>
  <si>
    <t xml:space="preserve">   </t>
  </si>
  <si>
    <t>de 2025.</t>
  </si>
  <si>
    <t>Bruto</t>
  </si>
  <si>
    <t>Jose Symon Pimentel Mendonça</t>
  </si>
  <si>
    <t>Samia Karoline da Silva Araujo</t>
  </si>
  <si>
    <t>Juarez Roberto da Silva</t>
  </si>
  <si>
    <t>Alane Cristina Dionisio de Oliveira</t>
  </si>
  <si>
    <t>Gratificações</t>
  </si>
  <si>
    <t>Retenção Consignado Caixa Economica</t>
  </si>
  <si>
    <t>Retenção Consignado Banco do Brasil</t>
  </si>
  <si>
    <t>Allyssson Ranyere Lyra Palmeira</t>
  </si>
  <si>
    <r>
      <t xml:space="preserve">A   </t>
    </r>
    <r>
      <rPr>
        <b/>
        <sz val="9"/>
        <rFont val="Arial"/>
        <family val="2"/>
      </rPr>
      <t>Camara Municipal de Vereadores de Murici/Alagoas,</t>
    </r>
    <r>
      <rPr>
        <sz val="9"/>
        <rFont val="Arial"/>
        <family val="2"/>
      </rPr>
      <t xml:space="preserve">    atraves do seu  Presidente  Abaixo</t>
    </r>
  </si>
  <si>
    <r>
      <t xml:space="preserve">de   </t>
    </r>
    <r>
      <rPr>
        <b/>
        <sz val="9"/>
        <rFont val="Arial"/>
        <family val="2"/>
      </rPr>
      <t>Nº 12-7</t>
    </r>
    <r>
      <rPr>
        <sz val="9"/>
        <rFont val="Arial"/>
        <family val="2"/>
      </rPr>
      <t xml:space="preserve">,             </t>
    </r>
    <r>
      <rPr>
        <b/>
        <sz val="9"/>
        <rFont val="Arial"/>
        <family val="2"/>
      </rPr>
      <t>agencia   3549,             Operação 006</t>
    </r>
    <r>
      <rPr>
        <sz val="9"/>
        <rFont val="Arial"/>
        <family val="2"/>
      </rPr>
      <t xml:space="preserve"> / Murici-Alagoas,        a importancia de  </t>
    </r>
  </si>
  <si>
    <r>
      <t xml:space="preserve">assinado,         </t>
    </r>
    <r>
      <rPr>
        <b/>
        <sz val="9"/>
        <rFont val="Arial"/>
        <family val="2"/>
      </rPr>
      <t>AUTORIZA,</t>
    </r>
    <r>
      <rPr>
        <sz val="9"/>
        <rFont val="Arial"/>
        <family val="2"/>
      </rPr>
      <t xml:space="preserve">          a </t>
    </r>
    <r>
      <rPr>
        <b/>
        <sz val="9"/>
        <rFont val="Arial"/>
        <family val="2"/>
      </rPr>
      <t xml:space="preserve">Caixa Economica Federal, </t>
    </r>
    <r>
      <rPr>
        <sz val="9"/>
        <rFont val="Arial"/>
        <family val="2"/>
      </rPr>
      <t xml:space="preserve">a </t>
    </r>
    <r>
      <rPr>
        <b/>
        <sz val="9"/>
        <rFont val="Arial"/>
        <family val="2"/>
      </rPr>
      <t>DEBITAR</t>
    </r>
    <r>
      <rPr>
        <sz val="9"/>
        <rFont val="Arial"/>
        <family val="2"/>
      </rPr>
      <t xml:space="preserve">, em sua conta corrente </t>
    </r>
  </si>
  <si>
    <t>R$</t>
  </si>
  <si>
    <t>(onze mil e oitocentos e oitenta reais)</t>
  </si>
  <si>
    <t>CPF</t>
  </si>
  <si>
    <t>151.057.114-08</t>
  </si>
  <si>
    <t>069.854.874-40</t>
  </si>
  <si>
    <t>052.832.914-64</t>
  </si>
  <si>
    <t>008.441.004-39</t>
  </si>
  <si>
    <t>074.700.714-40</t>
  </si>
  <si>
    <t>141.196.234-67</t>
  </si>
  <si>
    <t>Administrativo I</t>
  </si>
  <si>
    <t>Vigilante</t>
  </si>
  <si>
    <t>Escriturario II</t>
  </si>
  <si>
    <t>142.797.184-66</t>
  </si>
  <si>
    <t>911.758.954-15</t>
  </si>
  <si>
    <t>127.945.244-70</t>
  </si>
  <si>
    <t>114.746.624-63</t>
  </si>
  <si>
    <t>103.293.184.11</t>
  </si>
  <si>
    <t>117.427.514-66</t>
  </si>
  <si>
    <t>444.884.244-49</t>
  </si>
  <si>
    <t>530.710.264-04</t>
  </si>
  <si>
    <t>034.296.584-03</t>
  </si>
  <si>
    <t>015.484.454-36</t>
  </si>
  <si>
    <t>135.770.124-72</t>
  </si>
  <si>
    <t>071.478.814-78</t>
  </si>
  <si>
    <t>106.418.554-19</t>
  </si>
  <si>
    <t>Serviços Gerais</t>
  </si>
  <si>
    <t>383.181.724-34</t>
  </si>
  <si>
    <t>564.494.294-53</t>
  </si>
  <si>
    <t>Vereador / 2º Secretario</t>
  </si>
  <si>
    <t>037.096.654-69</t>
  </si>
  <si>
    <t>495.272.314-34</t>
  </si>
  <si>
    <t>453.388.334-68</t>
  </si>
  <si>
    <t>Vereador / Vice Presidente</t>
  </si>
  <si>
    <t>144.880.274-15</t>
  </si>
  <si>
    <t>048.749.474-17</t>
  </si>
  <si>
    <t>060.808.254-65</t>
  </si>
  <si>
    <t>045.87.794-56</t>
  </si>
  <si>
    <t>Vereadora / 1ª Secretaria</t>
  </si>
  <si>
    <t>057.647.434-78</t>
  </si>
  <si>
    <t>Vereador / Presidente</t>
  </si>
  <si>
    <t>068.339.654-47</t>
  </si>
  <si>
    <t>870.667.184-53</t>
  </si>
  <si>
    <t>Vereadora</t>
  </si>
  <si>
    <t>075.688.404-76</t>
  </si>
  <si>
    <t>133.972.824-97</t>
  </si>
  <si>
    <t>117.487.594-18</t>
  </si>
  <si>
    <t>889.504.684-68</t>
  </si>
  <si>
    <t>059.132.834-81</t>
  </si>
  <si>
    <t>062.911.534-67</t>
  </si>
  <si>
    <t>060.377.664-79</t>
  </si>
  <si>
    <t>078.443.864-10</t>
  </si>
  <si>
    <t>777.112.624-34</t>
  </si>
  <si>
    <t>069.051.694-04</t>
  </si>
  <si>
    <t>580.169.964-34</t>
  </si>
  <si>
    <t>123.052.314-66</t>
  </si>
  <si>
    <t>070.582.874-30</t>
  </si>
  <si>
    <t>136.460.114-15</t>
  </si>
  <si>
    <t>066.808.864-81</t>
  </si>
  <si>
    <t>128.057.914-52</t>
  </si>
  <si>
    <t>128.329.594-66</t>
  </si>
  <si>
    <t>014.287.824-35</t>
  </si>
  <si>
    <t>127.963.974-16</t>
  </si>
  <si>
    <t>071.669.804-86</t>
  </si>
  <si>
    <t>113.077.644-10</t>
  </si>
  <si>
    <t>228.068.574-49</t>
  </si>
  <si>
    <t>815.925.904-20</t>
  </si>
  <si>
    <t>103.417.414-26</t>
  </si>
  <si>
    <t>065.592.784-09</t>
  </si>
  <si>
    <t>067.057.774-00</t>
  </si>
  <si>
    <t>Chefe de Gabinete</t>
  </si>
  <si>
    <t>142.419.184-09</t>
  </si>
  <si>
    <t>082.546.294-04</t>
  </si>
  <si>
    <t>Assessor Parlamentar</t>
  </si>
  <si>
    <t>034.482.754-25</t>
  </si>
  <si>
    <t>604.338.174-53</t>
  </si>
  <si>
    <t>728.801.474-68</t>
  </si>
  <si>
    <t>102.790.874-89</t>
  </si>
  <si>
    <t>124.263.614-50</t>
  </si>
  <si>
    <t>604.348.304-10</t>
  </si>
  <si>
    <t>122.730.124-38</t>
  </si>
  <si>
    <t>142.140.804-08</t>
  </si>
  <si>
    <t>121.982.364-35</t>
  </si>
  <si>
    <t>126.981.264-50</t>
  </si>
  <si>
    <t>104.858.884-08</t>
  </si>
  <si>
    <t>065.987.754-69</t>
  </si>
  <si>
    <t>347.488.494-87</t>
  </si>
  <si>
    <t>075.606.344-27</t>
  </si>
  <si>
    <t>6_ G R A T I F I C A Ç Õ E S</t>
  </si>
  <si>
    <t>925.025.474-15</t>
  </si>
  <si>
    <t>Recepcionista</t>
  </si>
  <si>
    <t>077.613.234-29</t>
  </si>
  <si>
    <t>Assessor de Imprensa</t>
  </si>
  <si>
    <t>803.172.194-72</t>
  </si>
  <si>
    <t>Sergiços Gerais</t>
  </si>
  <si>
    <t>321.108.804-06</t>
  </si>
  <si>
    <t>Redatora de Atas</t>
  </si>
  <si>
    <t>067.657.194-82</t>
  </si>
  <si>
    <t>Assistente de Plenario</t>
  </si>
  <si>
    <t>Aliquota de 12%</t>
  </si>
  <si>
    <t>Folha Gratificação</t>
  </si>
  <si>
    <t>TOTAL GERAL FOLHAS</t>
  </si>
  <si>
    <t>IMAP</t>
  </si>
  <si>
    <t>Milena Rakel Lopes Trajano</t>
  </si>
  <si>
    <t>072.961.754-86</t>
  </si>
  <si>
    <t>Mickaele da Silva Roseno</t>
  </si>
  <si>
    <t>Angela Maria de Lima</t>
  </si>
  <si>
    <t>029.056.134-59</t>
  </si>
  <si>
    <t>Ass de Plenario</t>
  </si>
  <si>
    <t>Ana Alice de Araújo Tenorio</t>
  </si>
  <si>
    <t>036.397.174-22</t>
  </si>
  <si>
    <t>Prefeitura Municipal de Murici</t>
  </si>
  <si>
    <t>12.332.953/0001-36</t>
  </si>
  <si>
    <t>00.000.000/2705-71</t>
  </si>
  <si>
    <t>Equatorial</t>
  </si>
  <si>
    <t>Sagesse</t>
  </si>
  <si>
    <t xml:space="preserve">Produtiva Contabilidade </t>
  </si>
  <si>
    <t>Nomeação</t>
  </si>
  <si>
    <t>Joao Pimentel Filho</t>
  </si>
  <si>
    <t>Jotape Comunicações</t>
  </si>
  <si>
    <t>João Fernando Pimentel Filho</t>
  </si>
  <si>
    <t>JLB dos Santos</t>
  </si>
  <si>
    <t>Joao Fernando Pimentel Filho</t>
  </si>
  <si>
    <t>Bernardo e Carvalho</t>
  </si>
  <si>
    <t>Assessoria JVM / João Midia</t>
  </si>
  <si>
    <t>Fabio</t>
  </si>
  <si>
    <t>Indicação</t>
  </si>
  <si>
    <t>Toinho</t>
  </si>
  <si>
    <t>Janine</t>
  </si>
  <si>
    <t>Morais</t>
  </si>
  <si>
    <t>Macio</t>
  </si>
  <si>
    <t>Igor</t>
  </si>
  <si>
    <t>Maria Miguel</t>
  </si>
  <si>
    <t>Fernando</t>
  </si>
  <si>
    <t>Fausto</t>
  </si>
  <si>
    <t>Edecio</t>
  </si>
  <si>
    <t>ABRIL</t>
  </si>
  <si>
    <t>Total Soma das Folhas</t>
  </si>
  <si>
    <t>Maria Rita Luana da Silva Omena</t>
  </si>
  <si>
    <t>125.643.134-69</t>
  </si>
  <si>
    <t>CEF</t>
  </si>
  <si>
    <t>3_ ADMINISTRATIVO</t>
  </si>
  <si>
    <t>ESPELHO     FOLHAS</t>
  </si>
  <si>
    <t>Folha 1/2</t>
  </si>
  <si>
    <t>R E S U M O</t>
  </si>
  <si>
    <t>B Brasil</t>
  </si>
  <si>
    <t>P Alimentos</t>
  </si>
  <si>
    <t>2_ A G.     P O L I T I C O S</t>
  </si>
  <si>
    <t>1_ CONTRATADOS</t>
  </si>
  <si>
    <t>2_ AGENTES POLITICOS</t>
  </si>
  <si>
    <t>4_ GABINETES</t>
  </si>
  <si>
    <t>5_ PENSAO ALIMENTICIA</t>
  </si>
  <si>
    <t>6_ GRATIFICAÇÕES</t>
  </si>
  <si>
    <t>REMESSAS BANCO DO BRASIL</t>
  </si>
  <si>
    <t>1_ Contratados</t>
  </si>
  <si>
    <t>Folha Liquida</t>
  </si>
  <si>
    <t>2_ Agentes Politicos, 3_ Administrativo, 4_Gabinetes, 6_ Gratificações</t>
  </si>
  <si>
    <t>6_ Pensão Alimenticia</t>
  </si>
  <si>
    <t>Transferencia para Caixa Economica Federal</t>
  </si>
  <si>
    <t>Ag 3549 / 006 / 12-7</t>
  </si>
  <si>
    <t>Folha 2/2</t>
  </si>
  <si>
    <t>Soma das Despesas</t>
  </si>
  <si>
    <t>SALDO</t>
  </si>
  <si>
    <t>04</t>
  </si>
  <si>
    <t xml:space="preserve">      ao      mês           de </t>
  </si>
  <si>
    <r>
      <t xml:space="preserve">correspodente   ao    </t>
    </r>
    <r>
      <rPr>
        <b/>
        <sz val="9"/>
        <rFont val="Arial"/>
        <family val="2"/>
      </rPr>
      <t xml:space="preserve">Convenio Nº 16172-1 / Emprestimo  Consignado  </t>
    </r>
    <r>
      <rPr>
        <sz val="9"/>
        <rFont val="Arial"/>
        <family val="2"/>
      </rPr>
      <t>em  folha de pagamento,</t>
    </r>
  </si>
  <si>
    <t xml:space="preserve">referente </t>
  </si>
  <si>
    <t>FOLHA  DECIMO</t>
  </si>
  <si>
    <t>Item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</si>
  <si>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</si>
  <si>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</si>
  <si>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</si>
  <si>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</si>
  <si>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</si>
  <si>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</si>
  <si>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</si>
  <si>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</si>
  <si>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</si>
  <si>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</si>
  <si>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</si>
  <si>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</si>
  <si>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</si>
  <si>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</si>
  <si>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</si>
  <si>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</si>
  <si>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</si>
  <si>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</si>
  <si>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</si>
  <si>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</si>
  <si>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</si>
  <si>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</si>
  <si>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</si>
  <si>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</si>
  <si>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</si>
  <si>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</si>
  <si>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</si>
  <si>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Decimo</t>
  </si>
  <si>
    <t>Mês  Pagamento</t>
  </si>
  <si>
    <t>Soma Geral Folhas</t>
  </si>
  <si>
    <t>INSS Folha Decimo</t>
  </si>
  <si>
    <t>1/3 de Férias</t>
  </si>
  <si>
    <t>Decimos Pagos</t>
  </si>
  <si>
    <t>Fls 1 / 2</t>
  </si>
  <si>
    <t>Jose Gois Filho</t>
  </si>
  <si>
    <t>Cessão</t>
  </si>
  <si>
    <t>Cessao</t>
  </si>
  <si>
    <t>Folha 1 / 4</t>
  </si>
  <si>
    <t>Folha 2 / 4</t>
  </si>
  <si>
    <t>Folha 3 / 4</t>
  </si>
  <si>
    <t>Folha 4 / 4</t>
  </si>
  <si>
    <t>Maria J. Miguel dos Santos</t>
  </si>
  <si>
    <t>Igor Frederico O. de Amorim</t>
  </si>
  <si>
    <t>Kleithon J. Constante da S. Soares</t>
  </si>
  <si>
    <t>087.558.804-28</t>
  </si>
  <si>
    <t>Jose Erisson da Silva</t>
  </si>
  <si>
    <t>044.648.244-71</t>
  </si>
  <si>
    <t>1.8. Assessor da Mesa</t>
  </si>
  <si>
    <t>2.8. Assessor da Mesa</t>
  </si>
  <si>
    <t>3.8. Assessor da Mesa</t>
  </si>
  <si>
    <t>4.8. Assessor da Mesa</t>
  </si>
  <si>
    <t>5.8. Assessor da Mesa</t>
  </si>
  <si>
    <t>6.8. Assessor da Mesa</t>
  </si>
  <si>
    <t>7.8. Assessor da Mesa</t>
  </si>
  <si>
    <t>1.1. Controle Interno</t>
  </si>
  <si>
    <t>1.1. Ouvidor</t>
  </si>
  <si>
    <t>1.1. Coordenador Admnistrativo</t>
  </si>
  <si>
    <t>1.11. Assessor Administrativo</t>
  </si>
  <si>
    <t>2.11. Assessor Administrativo</t>
  </si>
  <si>
    <t>3.11. Assessor Administrativo</t>
  </si>
  <si>
    <t>4.11. Assessor Administrativo</t>
  </si>
  <si>
    <t>5.11. Assessor Administrativo</t>
  </si>
  <si>
    <t>6.11. Assessor Administrativo</t>
  </si>
  <si>
    <t>7.11. Assessor Administrativo</t>
  </si>
  <si>
    <t>1.10. Auxiliar de Escritorio</t>
  </si>
  <si>
    <t>2.10. Auxiliar de Escritorio</t>
  </si>
  <si>
    <t>3.10. Auxiliar de Escritorio</t>
  </si>
  <si>
    <t>1.11. Assistente Administrativo</t>
  </si>
  <si>
    <t>2.11. Assistente Administrativo</t>
  </si>
  <si>
    <t>3.11. Assistente Administrativo</t>
  </si>
  <si>
    <t>4.11. Assistente Administrativo</t>
  </si>
  <si>
    <t>1.1. Consultor Juridico</t>
  </si>
  <si>
    <t>1.1. Diretor Geral</t>
  </si>
  <si>
    <t>1.1. Contador</t>
  </si>
  <si>
    <t>1.11. Assessor Tecnico</t>
  </si>
  <si>
    <t>1.1. Coordenador de Compras</t>
  </si>
  <si>
    <t>29</t>
  </si>
  <si>
    <t>Emerson Cardoso Matias Ltda</t>
  </si>
  <si>
    <t>Karina Crislane / Coffe Breack</t>
  </si>
  <si>
    <t>Adiantamentos - Ramon</t>
  </si>
  <si>
    <t>Adiantamentos - Joselito</t>
  </si>
  <si>
    <t>Adiantamentos - Ingride</t>
  </si>
  <si>
    <t>Agora Alagoas Comunicação</t>
  </si>
  <si>
    <t>Disp 13 CT 13</t>
  </si>
  <si>
    <t>Disp 17 CT 17</t>
  </si>
  <si>
    <t>Disp 11 CT 11</t>
  </si>
  <si>
    <t>Disp 12 CT 12</t>
  </si>
  <si>
    <t>INEX 02 CT 02</t>
  </si>
  <si>
    <t>INEX 01 CT 01</t>
  </si>
  <si>
    <t>Julia</t>
  </si>
  <si>
    <t>Saldo</t>
  </si>
  <si>
    <t>Soma das retenções</t>
  </si>
  <si>
    <t>Matheus Henrique Ventura da Silva</t>
  </si>
  <si>
    <t>148.924.124-81</t>
  </si>
  <si>
    <t>Luciano Antonio Belo da Silva</t>
  </si>
  <si>
    <t>122.842.304-07</t>
  </si>
  <si>
    <t>Christishelly Lorrane Menezes Batista</t>
  </si>
  <si>
    <t>128.302.214-19</t>
  </si>
  <si>
    <t>8.8. Assessor da Mesa</t>
  </si>
  <si>
    <t>Diogo Pimentel Freire</t>
  </si>
  <si>
    <t>059.305.434-29</t>
  </si>
  <si>
    <t>Feliphe Augusto de Azevedo Silva</t>
  </si>
  <si>
    <t>067.100.794-73</t>
  </si>
  <si>
    <t>30</t>
  </si>
  <si>
    <t>Folha 1/1</t>
  </si>
  <si>
    <t>Mayara Leticia Gomes Quirino do Carmo</t>
  </si>
  <si>
    <t>Responsvel RH / CPF nº 071.669.804-86</t>
  </si>
  <si>
    <t>Ivan Nunes</t>
  </si>
  <si>
    <t>Joan Costa Menezes / Edson Martins</t>
  </si>
  <si>
    <t>JULHO</t>
  </si>
  <si>
    <t>Reserva Decimo</t>
  </si>
  <si>
    <t>Murici/Alagoas, 17 de julho de 2025</t>
  </si>
  <si>
    <t>Sayonara Vicente dos Santos</t>
  </si>
  <si>
    <t>099.202.244-48</t>
  </si>
  <si>
    <t>INSS / SERVIDORES</t>
  </si>
  <si>
    <t>*</t>
  </si>
  <si>
    <t>22.07.2025</t>
  </si>
  <si>
    <t>Construcenter</t>
  </si>
  <si>
    <t>Tiago Sebastiao</t>
  </si>
  <si>
    <t>Bernardo e Carvalho junho</t>
  </si>
  <si>
    <t>BS Comercio</t>
  </si>
  <si>
    <t>Luciano Viera de Lima</t>
  </si>
  <si>
    <t>VIAP</t>
  </si>
  <si>
    <t>Adiantamentos</t>
  </si>
  <si>
    <t>Oi</t>
  </si>
  <si>
    <t>Dorge Pranchas</t>
  </si>
  <si>
    <t>Murici/Alagoas, 23 de julho de 2025</t>
  </si>
  <si>
    <t>44.106,30 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</si>
</sst>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7"/>
      <name val="Arial"/>
      <family val="2"/>
    </font>
    <font>
      <b/>
      <sz val="7"/>
      <color rgb="FFFF0000"/>
      <name val="Arial"/>
      <family val="2"/>
    </font>
    <font>
      <b/>
      <sz val="7"/>
      <color rgb="FFED0000"/>
      <name val="Arial"/>
      <family val="2"/>
    </font>
    <font>
      <b/>
      <sz val="7"/>
      <color theme="1"/>
      <name val="Arial"/>
      <family val="2"/>
    </font>
    <font>
      <b/>
      <sz val="7"/>
      <color rgb="FF0070C0"/>
      <name val="Arial"/>
      <family val="2"/>
    </font>
    <font>
      <sz val="9"/>
      <name val="Arial"/>
      <family val="2"/>
    </font>
    <font>
      <b/>
      <sz val="9"/>
      <color rgb="FF00467F"/>
      <name val="Arial"/>
      <family val="2"/>
    </font>
    <font>
      <b/>
      <sz val="9"/>
      <color rgb="FF0070C0"/>
      <name val="Arial"/>
      <family val="2"/>
    </font>
    <font>
      <b/>
      <sz val="9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rgb="FFED0000"/>
      <name val="Arial"/>
      <family val="2"/>
    </font>
    <font>
      <b/>
      <sz val="7"/>
      <color rgb="FFDD0000"/>
      <name val="Arial"/>
      <family val="2"/>
    </font>
    <font>
      <b/>
      <sz val="7"/>
      <color rgb="FFEE0000"/>
      <name val="Arial"/>
      <family val="2"/>
    </font>
    <font>
      <b/>
      <sz val="7"/>
      <color rgb="FFDF0000"/>
      <name val="Arial"/>
      <family val="2"/>
    </font>
    <font>
      <sz val="11"/>
      <color rgb="FF007BC1"/>
      <name val="Arial"/>
      <family val="2"/>
    </font>
    <font>
      <b/>
      <sz val="10"/>
      <color rgb="FFFF0000"/>
      <name val="Arial"/>
      <family val="2"/>
    </font>
    <font>
      <b/>
      <sz val="10"/>
      <color rgb="FFED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99">
    <xf numFmtId="0" fontId="0" fillId="0" borderId="0" xfId="0"/>
    <xf numFmtId="0" fontId="3" fillId="0" borderId="0" xfId="0" applyFont="1"/>
    <xf numFmtId="0" fontId="6" fillId="0" borderId="0" xfId="0" applyFont="1"/>
    <xf numFmtId="4" fontId="5" fillId="3" borderId="5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4" fontId="3" fillId="2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0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" fontId="5" fillId="3" borderId="19" xfId="0" applyNumberFormat="1" applyFont="1" applyFill="1" applyBorder="1"/>
    <xf numFmtId="4" fontId="5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4" fontId="3" fillId="4" borderId="9" xfId="0" applyNumberFormat="1" applyFont="1" applyFill="1" applyBorder="1" applyAlignment="1">
      <alignment horizontal="right" vertical="center"/>
    </xf>
    <xf numFmtId="4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7" fillId="0" borderId="0" xfId="0" applyFont="1"/>
    <xf numFmtId="4" fontId="5" fillId="4" borderId="19" xfId="0" applyNumberFormat="1" applyFont="1" applyFill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4" fontId="5" fillId="0" borderId="15" xfId="0" applyNumberFormat="1" applyFont="1" applyBorder="1"/>
    <xf numFmtId="0" fontId="6" fillId="0" borderId="11" xfId="0" applyFont="1" applyBorder="1"/>
    <xf numFmtId="0" fontId="6" fillId="4" borderId="19" xfId="0" applyFont="1" applyFill="1" applyBorder="1"/>
    <xf numFmtId="0" fontId="2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4" fontId="5" fillId="5" borderId="19" xfId="0" applyNumberFormat="1" applyFont="1" applyFill="1" applyBorder="1"/>
    <xf numFmtId="4" fontId="5" fillId="3" borderId="19" xfId="0" applyNumberFormat="1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0" fontId="6" fillId="4" borderId="2" xfId="0" applyFont="1" applyFill="1" applyBorder="1"/>
    <xf numFmtId="4" fontId="5" fillId="4" borderId="2" xfId="0" applyNumberFormat="1" applyFont="1" applyFill="1" applyBorder="1"/>
    <xf numFmtId="0" fontId="5" fillId="4" borderId="2" xfId="0" applyFont="1" applyFill="1" applyBorder="1"/>
    <xf numFmtId="0" fontId="2" fillId="2" borderId="2" xfId="0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4" fontId="9" fillId="0" borderId="0" xfId="0" applyNumberFormat="1" applyFont="1"/>
    <xf numFmtId="0" fontId="3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left"/>
    </xf>
    <xf numFmtId="0" fontId="5" fillId="0" borderId="0" xfId="0" applyFont="1"/>
    <xf numFmtId="4" fontId="3" fillId="4" borderId="13" xfId="0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center"/>
    </xf>
    <xf numFmtId="0" fontId="3" fillId="3" borderId="19" xfId="0" applyFont="1" applyFill="1" applyBorder="1"/>
    <xf numFmtId="4" fontId="5" fillId="3" borderId="19" xfId="0" applyNumberFormat="1" applyFont="1" applyFill="1" applyBorder="1" applyAlignment="1">
      <alignment horizontal="center"/>
    </xf>
    <xf numFmtId="0" fontId="5" fillId="4" borderId="12" xfId="0" applyFont="1" applyFill="1" applyBorder="1"/>
    <xf numFmtId="4" fontId="5" fillId="4" borderId="12" xfId="0" applyNumberFormat="1" applyFont="1" applyFill="1" applyBorder="1"/>
    <xf numFmtId="0" fontId="5" fillId="0" borderId="12" xfId="0" applyFont="1" applyBorder="1"/>
    <xf numFmtId="0" fontId="4" fillId="0" borderId="0" xfId="0" applyFont="1"/>
    <xf numFmtId="0" fontId="5" fillId="3" borderId="19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4" fontId="9" fillId="4" borderId="12" xfId="0" applyNumberFormat="1" applyFont="1" applyFill="1" applyBorder="1"/>
    <xf numFmtId="0" fontId="5" fillId="2" borderId="12" xfId="0" applyFont="1" applyFill="1" applyBorder="1"/>
    <xf numFmtId="4" fontId="5" fillId="2" borderId="12" xfId="0" applyNumberFormat="1" applyFont="1" applyFill="1" applyBorder="1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right"/>
    </xf>
    <xf numFmtId="4" fontId="10" fillId="2" borderId="12" xfId="0" applyNumberFormat="1" applyFont="1" applyFill="1" applyBorder="1"/>
    <xf numFmtId="4" fontId="12" fillId="2" borderId="11" xfId="0" applyNumberFormat="1" applyFont="1" applyFill="1" applyBorder="1"/>
    <xf numFmtId="0" fontId="5" fillId="2" borderId="0" xfId="0" applyFont="1" applyFill="1"/>
    <xf numFmtId="0" fontId="5" fillId="4" borderId="19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vertical="center"/>
    </xf>
    <xf numFmtId="0" fontId="5" fillId="3" borderId="19" xfId="0" applyFont="1" applyFill="1" applyBorder="1"/>
    <xf numFmtId="0" fontId="5" fillId="4" borderId="19" xfId="0" applyFont="1" applyFill="1" applyBorder="1"/>
    <xf numFmtId="0" fontId="5" fillId="3" borderId="19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right" vertical="center"/>
    </xf>
    <xf numFmtId="4" fontId="12" fillId="2" borderId="11" xfId="0" applyNumberFormat="1" applyFont="1" applyFill="1" applyBorder="1" applyAlignment="1">
      <alignment vertical="center"/>
    </xf>
    <xf numFmtId="4" fontId="5" fillId="3" borderId="19" xfId="0" applyNumberFormat="1" applyFont="1" applyFill="1" applyBorder="1" applyAlignment="1">
      <alignment horizontal="right"/>
    </xf>
    <xf numFmtId="4" fontId="5" fillId="4" borderId="11" xfId="0" applyNumberFormat="1" applyFont="1" applyFill="1" applyBorder="1"/>
    <xf numFmtId="0" fontId="0" fillId="0" borderId="0" xfId="0" applyAlignment="1">
      <alignment vertical="center"/>
    </xf>
    <xf numFmtId="0" fontId="6" fillId="4" borderId="12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4" borderId="19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4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2" xfId="0" applyBorder="1"/>
    <xf numFmtId="0" fontId="1" fillId="0" borderId="0" xfId="0" applyFont="1"/>
    <xf numFmtId="0" fontId="1" fillId="0" borderId="11" xfId="0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right" vertical="center"/>
    </xf>
    <xf numFmtId="0" fontId="1" fillId="4" borderId="12" xfId="0" applyFont="1" applyFill="1" applyBorder="1" applyAlignment="1">
      <alignment vertical="center"/>
    </xf>
    <xf numFmtId="4" fontId="1" fillId="4" borderId="12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0" fillId="4" borderId="19" xfId="0" applyFill="1" applyBorder="1"/>
    <xf numFmtId="0" fontId="2" fillId="0" borderId="11" xfId="0" applyFont="1" applyBorder="1"/>
    <xf numFmtId="0" fontId="1" fillId="0" borderId="11" xfId="0" applyFont="1" applyBorder="1"/>
    <xf numFmtId="0" fontId="1" fillId="4" borderId="12" xfId="0" applyFont="1" applyFill="1" applyBorder="1"/>
    <xf numFmtId="4" fontId="1" fillId="4" borderId="12" xfId="0" applyNumberFormat="1" applyFont="1" applyFill="1" applyBorder="1"/>
    <xf numFmtId="0" fontId="1" fillId="0" borderId="12" xfId="0" applyFont="1" applyBorder="1"/>
    <xf numFmtId="4" fontId="1" fillId="0" borderId="12" xfId="0" applyNumberFormat="1" applyFont="1" applyBorder="1"/>
    <xf numFmtId="0" fontId="1" fillId="4" borderId="19" xfId="0" applyFont="1" applyFill="1" applyBorder="1"/>
    <xf numFmtId="0" fontId="2" fillId="4" borderId="19" xfId="0" applyFont="1" applyFill="1" applyBorder="1"/>
    <xf numFmtId="0" fontId="2" fillId="4" borderId="19" xfId="0" applyFont="1" applyFill="1" applyBorder="1" applyAlignment="1">
      <alignment horizontal="right"/>
    </xf>
    <xf numFmtId="4" fontId="2" fillId="4" borderId="19" xfId="0" applyNumberFormat="1" applyFont="1" applyFill="1" applyBorder="1"/>
    <xf numFmtId="0" fontId="1" fillId="2" borderId="0" xfId="0" applyFont="1" applyFill="1"/>
    <xf numFmtId="0" fontId="1" fillId="2" borderId="12" xfId="0" applyFont="1" applyFill="1" applyBorder="1"/>
    <xf numFmtId="4" fontId="1" fillId="2" borderId="12" xfId="0" applyNumberFormat="1" applyFont="1" applyFill="1" applyBorder="1"/>
    <xf numFmtId="0" fontId="1" fillId="2" borderId="25" xfId="0" applyFont="1" applyFill="1" applyBorder="1"/>
    <xf numFmtId="4" fontId="1" fillId="2" borderId="25" xfId="0" applyNumberFormat="1" applyFont="1" applyFill="1" applyBorder="1"/>
    <xf numFmtId="4" fontId="1" fillId="2" borderId="0" xfId="0" applyNumberFormat="1" applyFont="1" applyFill="1"/>
    <xf numFmtId="0" fontId="2" fillId="3" borderId="19" xfId="0" applyFont="1" applyFill="1" applyBorder="1"/>
    <xf numFmtId="4" fontId="2" fillId="3" borderId="19" xfId="0" applyNumberFormat="1" applyFont="1" applyFill="1" applyBorder="1"/>
    <xf numFmtId="0" fontId="4" fillId="3" borderId="19" xfId="0" applyFont="1" applyFill="1" applyBorder="1"/>
    <xf numFmtId="0" fontId="7" fillId="3" borderId="19" xfId="0" applyFont="1" applyFill="1" applyBorder="1"/>
    <xf numFmtId="0" fontId="0" fillId="4" borderId="12" xfId="0" applyFill="1" applyBorder="1"/>
    <xf numFmtId="0" fontId="2" fillId="4" borderId="19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4" fontId="14" fillId="4" borderId="19" xfId="0" applyNumberFormat="1" applyFont="1" applyFill="1" applyBorder="1"/>
    <xf numFmtId="4" fontId="3" fillId="4" borderId="2" xfId="0" applyNumberFormat="1" applyFont="1" applyFill="1" applyBorder="1" applyAlignment="1">
      <alignment horizontal="right" vertical="center"/>
    </xf>
    <xf numFmtId="4" fontId="15" fillId="4" borderId="11" xfId="0" applyNumberFormat="1" applyFont="1" applyFill="1" applyBorder="1"/>
    <xf numFmtId="4" fontId="16" fillId="4" borderId="19" xfId="0" applyNumberFormat="1" applyFont="1" applyFill="1" applyBorder="1"/>
    <xf numFmtId="4" fontId="0" fillId="0" borderId="0" xfId="0" applyNumberForma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2" borderId="12" xfId="0" applyFill="1" applyBorder="1"/>
    <xf numFmtId="0" fontId="0" fillId="0" borderId="25" xfId="0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1" fillId="2" borderId="12" xfId="0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/>
    <xf numFmtId="0" fontId="6" fillId="2" borderId="0" xfId="0" applyFont="1" applyFill="1"/>
    <xf numFmtId="0" fontId="13" fillId="2" borderId="0" xfId="0" applyFont="1" applyFill="1"/>
    <xf numFmtId="0" fontId="4" fillId="4" borderId="19" xfId="0" applyFont="1" applyFill="1" applyBorder="1"/>
    <xf numFmtId="0" fontId="4" fillId="4" borderId="19" xfId="0" applyFont="1" applyFill="1" applyBorder="1" applyAlignment="1">
      <alignment horizontal="right"/>
    </xf>
    <xf numFmtId="49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>
      <alignment horizontal="left"/>
    </xf>
    <xf numFmtId="4" fontId="7" fillId="2" borderId="0" xfId="0" applyNumberFormat="1" applyFont="1" applyFill="1" applyAlignment="1">
      <alignment horizontal="left"/>
    </xf>
    <xf numFmtId="0" fontId="6" fillId="2" borderId="18" xfId="0" applyFont="1" applyFill="1" applyBorder="1"/>
    <xf numFmtId="0" fontId="1" fillId="4" borderId="19" xfId="0" applyFont="1" applyFill="1" applyBorder="1" applyAlignment="1">
      <alignment horizontal="right"/>
    </xf>
    <xf numFmtId="0" fontId="5" fillId="3" borderId="2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3" borderId="2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4" fontId="3" fillId="4" borderId="14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4" fontId="5" fillId="2" borderId="18" xfId="0" applyNumberFormat="1" applyFont="1" applyFill="1" applyBorder="1" applyAlignment="1">
      <alignment vertical="center"/>
    </xf>
    <xf numFmtId="4" fontId="5" fillId="4" borderId="25" xfId="0" applyNumberFormat="1" applyFont="1" applyFill="1" applyBorder="1"/>
    <xf numFmtId="0" fontId="5" fillId="0" borderId="0" xfId="0" applyFont="1" applyAlignment="1">
      <alignment horizontal="left"/>
    </xf>
    <xf numFmtId="4" fontId="9" fillId="0" borderId="12" xfId="0" applyNumberFormat="1" applyFont="1" applyBorder="1"/>
    <xf numFmtId="0" fontId="9" fillId="4" borderId="12" xfId="0" applyFont="1" applyFill="1" applyBorder="1"/>
    <xf numFmtId="0" fontId="9" fillId="0" borderId="12" xfId="0" applyFont="1" applyBorder="1"/>
    <xf numFmtId="2" fontId="2" fillId="0" borderId="0" xfId="0" applyNumberFormat="1" applyFont="1"/>
    <xf numFmtId="4" fontId="5" fillId="3" borderId="28" xfId="0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 wrapText="1"/>
    </xf>
    <xf numFmtId="4" fontId="3" fillId="6" borderId="10" xfId="0" applyNumberFormat="1" applyFont="1" applyFill="1" applyBorder="1" applyAlignment="1">
      <alignment horizontal="right" vertical="center"/>
    </xf>
    <xf numFmtId="0" fontId="0" fillId="2" borderId="2" xfId="0" applyFill="1" applyBorder="1"/>
    <xf numFmtId="0" fontId="3" fillId="0" borderId="11" xfId="0" applyFont="1" applyBorder="1"/>
    <xf numFmtId="4" fontId="3" fillId="0" borderId="11" xfId="0" applyNumberFormat="1" applyFont="1" applyBorder="1"/>
    <xf numFmtId="0" fontId="3" fillId="4" borderId="12" xfId="0" applyFont="1" applyFill="1" applyBorder="1"/>
    <xf numFmtId="4" fontId="3" fillId="4" borderId="12" xfId="0" applyNumberFormat="1" applyFont="1" applyFill="1" applyBorder="1"/>
    <xf numFmtId="0" fontId="3" fillId="0" borderId="12" xfId="0" applyFont="1" applyBorder="1"/>
    <xf numFmtId="4" fontId="3" fillId="0" borderId="12" xfId="0" applyNumberFormat="1" applyFont="1" applyBorder="1"/>
    <xf numFmtId="0" fontId="3" fillId="2" borderId="12" xfId="0" applyFont="1" applyFill="1" applyBorder="1"/>
    <xf numFmtId="4" fontId="3" fillId="2" borderId="12" xfId="0" applyNumberFormat="1" applyFont="1" applyFill="1" applyBorder="1"/>
    <xf numFmtId="0" fontId="3" fillId="2" borderId="15" xfId="0" applyFont="1" applyFill="1" applyBorder="1"/>
    <xf numFmtId="4" fontId="3" fillId="2" borderId="15" xfId="0" applyNumberFormat="1" applyFont="1" applyFill="1" applyBorder="1"/>
    <xf numFmtId="0" fontId="3" fillId="2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4" fontId="5" fillId="3" borderId="10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/>
    </xf>
    <xf numFmtId="4" fontId="3" fillId="4" borderId="17" xfId="0" applyNumberFormat="1" applyFont="1" applyFill="1" applyBorder="1" applyAlignment="1">
      <alignment horizontal="right" vertical="center"/>
    </xf>
    <xf numFmtId="4" fontId="3" fillId="4" borderId="27" xfId="0" applyNumberFormat="1" applyFont="1" applyFill="1" applyBorder="1" applyAlignment="1">
      <alignment horizontal="right" vertical="center"/>
    </xf>
    <xf numFmtId="9" fontId="0" fillId="0" borderId="0" xfId="0" applyNumberFormat="1"/>
    <xf numFmtId="0" fontId="2" fillId="3" borderId="19" xfId="0" applyFont="1" applyFill="1" applyBorder="1" applyAlignment="1">
      <alignment horizontal="center"/>
    </xf>
    <xf numFmtId="0" fontId="3" fillId="4" borderId="15" xfId="0" applyFont="1" applyFill="1" applyBorder="1"/>
    <xf numFmtId="4" fontId="3" fillId="4" borderId="15" xfId="0" applyNumberFormat="1" applyFont="1" applyFill="1" applyBorder="1"/>
    <xf numFmtId="0" fontId="3" fillId="4" borderId="26" xfId="0" applyFont="1" applyFill="1" applyBorder="1"/>
    <xf numFmtId="4" fontId="3" fillId="4" borderId="26" xfId="0" applyNumberFormat="1" applyFont="1" applyFill="1" applyBorder="1"/>
    <xf numFmtId="0" fontId="3" fillId="2" borderId="26" xfId="0" applyFont="1" applyFill="1" applyBorder="1"/>
    <xf numFmtId="4" fontId="3" fillId="2" borderId="26" xfId="0" applyNumberFormat="1" applyFont="1" applyFill="1" applyBorder="1"/>
    <xf numFmtId="4" fontId="3" fillId="0" borderId="26" xfId="0" applyNumberFormat="1" applyFont="1" applyBorder="1"/>
    <xf numFmtId="0" fontId="3" fillId="2" borderId="25" xfId="0" applyFont="1" applyFill="1" applyBorder="1"/>
    <xf numFmtId="4" fontId="3" fillId="2" borderId="25" xfId="0" applyNumberFormat="1" applyFont="1" applyFill="1" applyBorder="1"/>
    <xf numFmtId="4" fontId="2" fillId="0" borderId="11" xfId="0" applyNumberFormat="1" applyFont="1" applyBorder="1"/>
    <xf numFmtId="0" fontId="2" fillId="0" borderId="15" xfId="0" applyFont="1" applyBorder="1"/>
    <xf numFmtId="0" fontId="1" fillId="3" borderId="19" xfId="0" applyFont="1" applyFill="1" applyBorder="1"/>
    <xf numFmtId="0" fontId="0" fillId="3" borderId="19" xfId="0" applyFill="1" applyBorder="1"/>
    <xf numFmtId="0" fontId="0" fillId="0" borderId="11" xfId="0" applyBorder="1"/>
    <xf numFmtId="0" fontId="1" fillId="0" borderId="15" xfId="0" applyFont="1" applyBorder="1"/>
    <xf numFmtId="0" fontId="0" fillId="0" borderId="15" xfId="0" applyBorder="1"/>
    <xf numFmtId="0" fontId="2" fillId="4" borderId="12" xfId="0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5" fillId="0" borderId="11" xfId="0" applyFont="1" applyBorder="1"/>
    <xf numFmtId="0" fontId="5" fillId="4" borderId="15" xfId="0" applyFont="1" applyFill="1" applyBorder="1"/>
    <xf numFmtId="4" fontId="5" fillId="4" borderId="15" xfId="0" applyNumberFormat="1" applyFont="1" applyFill="1" applyBorder="1"/>
    <xf numFmtId="0" fontId="5" fillId="4" borderId="19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1" fillId="0" borderId="0" xfId="0" applyNumberFormat="1" applyFont="1"/>
    <xf numFmtId="49" fontId="5" fillId="0" borderId="11" xfId="0" applyNumberFormat="1" applyFont="1" applyBorder="1" applyAlignment="1">
      <alignment horizontal="center"/>
    </xf>
    <xf numFmtId="49" fontId="5" fillId="4" borderId="12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4" borderId="15" xfId="0" applyNumberFormat="1" applyFont="1" applyFill="1" applyBorder="1" applyAlignment="1">
      <alignment horizontal="center"/>
    </xf>
    <xf numFmtId="4" fontId="5" fillId="0" borderId="26" xfId="0" applyNumberFormat="1" applyFont="1" applyBorder="1"/>
    <xf numFmtId="49" fontId="9" fillId="4" borderId="12" xfId="0" applyNumberFormat="1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" fontId="9" fillId="8" borderId="12" xfId="0" applyNumberFormat="1" applyFont="1" applyFill="1" applyBorder="1"/>
    <xf numFmtId="0" fontId="1" fillId="9" borderId="11" xfId="0" applyFont="1" applyFill="1" applyBorder="1"/>
    <xf numFmtId="0" fontId="2" fillId="9" borderId="11" xfId="0" applyFont="1" applyFill="1" applyBorder="1" applyAlignment="1">
      <alignment horizontal="right"/>
    </xf>
    <xf numFmtId="4" fontId="2" fillId="9" borderId="11" xfId="0" applyNumberFormat="1" applyFont="1" applyFill="1" applyBorder="1"/>
    <xf numFmtId="0" fontId="1" fillId="9" borderId="12" xfId="0" applyFont="1" applyFill="1" applyBorder="1"/>
    <xf numFmtId="0" fontId="2" fillId="9" borderId="12" xfId="0" applyFont="1" applyFill="1" applyBorder="1" applyAlignment="1">
      <alignment horizontal="right"/>
    </xf>
    <xf numFmtId="4" fontId="2" fillId="9" borderId="12" xfId="0" applyNumberFormat="1" applyFont="1" applyFill="1" applyBorder="1"/>
    <xf numFmtId="0" fontId="1" fillId="9" borderId="15" xfId="0" applyFont="1" applyFill="1" applyBorder="1"/>
    <xf numFmtId="0" fontId="2" fillId="9" borderId="15" xfId="0" applyFont="1" applyFill="1" applyBorder="1" applyAlignment="1">
      <alignment horizontal="right"/>
    </xf>
    <xf numFmtId="0" fontId="1" fillId="10" borderId="19" xfId="0" applyFont="1" applyFill="1" applyBorder="1"/>
    <xf numFmtId="4" fontId="2" fillId="10" borderId="19" xfId="0" applyNumberFormat="1" applyFont="1" applyFill="1" applyBorder="1"/>
    <xf numFmtId="4" fontId="2" fillId="9" borderId="25" xfId="0" applyNumberFormat="1" applyFont="1" applyFill="1" applyBorder="1"/>
    <xf numFmtId="49" fontId="9" fillId="0" borderId="26" xfId="0" applyNumberFormat="1" applyFont="1" applyBorder="1" applyAlignment="1">
      <alignment horizontal="center"/>
    </xf>
    <xf numFmtId="0" fontId="9" fillId="0" borderId="26" xfId="0" applyFont="1" applyBorder="1"/>
    <xf numFmtId="4" fontId="9" fillId="0" borderId="26" xfId="0" applyNumberFormat="1" applyFont="1" applyBorder="1"/>
    <xf numFmtId="4" fontId="17" fillId="11" borderId="11" xfId="0" applyNumberFormat="1" applyFont="1" applyFill="1" applyBorder="1"/>
    <xf numFmtId="4" fontId="3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 wrapText="1"/>
    </xf>
    <xf numFmtId="4" fontId="5" fillId="4" borderId="5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/>
    </xf>
    <xf numFmtId="4" fontId="5" fillId="7" borderId="1" xfId="0" applyNumberFormat="1" applyFont="1" applyFill="1" applyBorder="1" applyAlignment="1">
      <alignment horizontal="right" vertical="center"/>
    </xf>
    <xf numFmtId="0" fontId="9" fillId="2" borderId="12" xfId="0" applyFont="1" applyFill="1" applyBorder="1"/>
    <xf numFmtId="4" fontId="9" fillId="2" borderId="12" xfId="0" applyNumberFormat="1" applyFont="1" applyFill="1" applyBorder="1"/>
    <xf numFmtId="4" fontId="3" fillId="2" borderId="10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4" fontId="10" fillId="2" borderId="13" xfId="0" applyNumberFormat="1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wrapText="1"/>
    </xf>
    <xf numFmtId="4" fontId="10" fillId="4" borderId="10" xfId="0" applyNumberFormat="1" applyFont="1" applyFill="1" applyBorder="1" applyAlignment="1">
      <alignment horizontal="right" vertical="center"/>
    </xf>
    <xf numFmtId="4" fontId="10" fillId="4" borderId="9" xfId="0" applyNumberFormat="1" applyFont="1" applyFill="1" applyBorder="1" applyAlignment="1">
      <alignment horizontal="right" vertical="center"/>
    </xf>
    <xf numFmtId="4" fontId="18" fillId="4" borderId="9" xfId="0" applyNumberFormat="1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8" xfId="0" applyFont="1" applyFill="1" applyBorder="1"/>
    <xf numFmtId="4" fontId="5" fillId="3" borderId="28" xfId="0" applyNumberFormat="1" applyFont="1" applyFill="1" applyBorder="1"/>
    <xf numFmtId="4" fontId="5" fillId="3" borderId="5" xfId="0" applyNumberFormat="1" applyFont="1" applyFill="1" applyBorder="1"/>
    <xf numFmtId="0" fontId="13" fillId="0" borderId="0" xfId="0" applyFont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left" vertical="center" wrapText="1"/>
    </xf>
    <xf numFmtId="4" fontId="10" fillId="6" borderId="10" xfId="0" applyNumberFormat="1" applyFont="1" applyFill="1" applyBorder="1" applyAlignment="1">
      <alignment horizontal="right" vertical="center"/>
    </xf>
    <xf numFmtId="4" fontId="5" fillId="2" borderId="25" xfId="0" applyNumberFormat="1" applyFont="1" applyFill="1" applyBorder="1"/>
    <xf numFmtId="49" fontId="19" fillId="4" borderId="12" xfId="0" applyNumberFormat="1" applyFont="1" applyFill="1" applyBorder="1" applyAlignment="1">
      <alignment horizontal="center"/>
    </xf>
    <xf numFmtId="0" fontId="19" fillId="4" borderId="12" xfId="0" applyFont="1" applyFill="1" applyBorder="1"/>
    <xf numFmtId="4" fontId="19" fillId="4" borderId="25" xfId="0" applyNumberFormat="1" applyFont="1" applyFill="1" applyBorder="1"/>
    <xf numFmtId="4" fontId="5" fillId="4" borderId="26" xfId="0" applyNumberFormat="1" applyFont="1" applyFill="1" applyBorder="1"/>
    <xf numFmtId="4" fontId="20" fillId="4" borderId="26" xfId="0" applyNumberFormat="1" applyFont="1" applyFill="1" applyBorder="1"/>
    <xf numFmtId="49" fontId="9" fillId="2" borderId="12" xfId="0" applyNumberFormat="1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center"/>
    </xf>
    <xf numFmtId="0" fontId="5" fillId="2" borderId="18" xfId="0" applyFont="1" applyFill="1" applyBorder="1"/>
    <xf numFmtId="4" fontId="5" fillId="2" borderId="18" xfId="0" applyNumberFormat="1" applyFont="1" applyFill="1" applyBorder="1"/>
    <xf numFmtId="49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/>
    <xf numFmtId="0" fontId="1" fillId="4" borderId="0" xfId="0" applyFont="1" applyFill="1"/>
    <xf numFmtId="4" fontId="2" fillId="4" borderId="0" xfId="0" applyNumberFormat="1" applyFont="1" applyFill="1"/>
    <xf numFmtId="0" fontId="1" fillId="4" borderId="26" xfId="0" applyFont="1" applyFill="1" applyBorder="1"/>
    <xf numFmtId="4" fontId="1" fillId="4" borderId="26" xfId="0" applyNumberFormat="1" applyFont="1" applyFill="1" applyBorder="1"/>
    <xf numFmtId="0" fontId="1" fillId="2" borderId="19" xfId="0" applyFont="1" applyFill="1" applyBorder="1"/>
    <xf numFmtId="0" fontId="2" fillId="2" borderId="19" xfId="0" applyFont="1" applyFill="1" applyBorder="1"/>
    <xf numFmtId="4" fontId="2" fillId="2" borderId="19" xfId="0" applyNumberFormat="1" applyFont="1" applyFill="1" applyBorder="1"/>
    <xf numFmtId="0" fontId="1" fillId="4" borderId="25" xfId="0" applyFont="1" applyFill="1" applyBorder="1"/>
    <xf numFmtId="4" fontId="1" fillId="4" borderId="25" xfId="0" applyNumberFormat="1" applyFont="1" applyFill="1" applyBorder="1"/>
    <xf numFmtId="0" fontId="1" fillId="0" borderId="19" xfId="0" applyFont="1" applyBorder="1"/>
    <xf numFmtId="0" fontId="2" fillId="0" borderId="19" xfId="0" applyFont="1" applyBorder="1"/>
    <xf numFmtId="4" fontId="2" fillId="0" borderId="19" xfId="0" applyNumberFormat="1" applyFont="1" applyBorder="1"/>
    <xf numFmtId="0" fontId="1" fillId="2" borderId="26" xfId="0" applyFont="1" applyFill="1" applyBorder="1"/>
    <xf numFmtId="4" fontId="1" fillId="2" borderId="26" xfId="0" applyNumberFormat="1" applyFont="1" applyFill="1" applyBorder="1"/>
    <xf numFmtId="4" fontId="1" fillId="4" borderId="19" xfId="0" applyNumberFormat="1" applyFont="1" applyFill="1" applyBorder="1"/>
    <xf numFmtId="4" fontId="5" fillId="2" borderId="0" xfId="0" applyNumberFormat="1" applyFont="1" applyFill="1"/>
    <xf numFmtId="0" fontId="3" fillId="2" borderId="0" xfId="0" applyFont="1" applyFill="1"/>
    <xf numFmtId="0" fontId="7" fillId="4" borderId="19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4" fontId="2" fillId="2" borderId="0" xfId="0" applyNumberFormat="1" applyFont="1" applyFill="1"/>
    <xf numFmtId="0" fontId="2" fillId="2" borderId="18" xfId="0" applyFont="1" applyFill="1" applyBorder="1"/>
    <xf numFmtId="4" fontId="1" fillId="3" borderId="19" xfId="0" applyNumberFormat="1" applyFont="1" applyFill="1" applyBorder="1"/>
    <xf numFmtId="0" fontId="4" fillId="2" borderId="0" xfId="0" applyFont="1" applyFill="1"/>
    <xf numFmtId="4" fontId="19" fillId="4" borderId="12" xfId="0" applyNumberFormat="1" applyFont="1" applyFill="1" applyBorder="1"/>
    <xf numFmtId="49" fontId="19" fillId="0" borderId="11" xfId="0" applyNumberFormat="1" applyFont="1" applyBorder="1" applyAlignment="1">
      <alignment horizontal="center"/>
    </xf>
    <xf numFmtId="0" fontId="19" fillId="0" borderId="11" xfId="0" applyFont="1" applyBorder="1"/>
    <xf numFmtId="4" fontId="19" fillId="0" borderId="11" xfId="0" applyNumberFormat="1" applyFont="1" applyBorder="1"/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4" fontId="5" fillId="4" borderId="10" xfId="0" applyNumberFormat="1" applyFont="1" applyFill="1" applyBorder="1" applyAlignment="1">
      <alignment horizontal="right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left" vertical="center" wrapText="1"/>
    </xf>
    <xf numFmtId="4" fontId="21" fillId="4" borderId="10" xfId="0" applyNumberFormat="1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4" fontId="21" fillId="4" borderId="7" xfId="0" applyNumberFormat="1" applyFont="1" applyFill="1" applyBorder="1" applyAlignment="1">
      <alignment horizontal="right" vertical="center"/>
    </xf>
    <xf numFmtId="4" fontId="21" fillId="4" borderId="13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5" fillId="4" borderId="0" xfId="0" applyFont="1" applyFill="1"/>
    <xf numFmtId="0" fontId="4" fillId="4" borderId="0" xfId="0" applyFont="1" applyFill="1"/>
    <xf numFmtId="4" fontId="5" fillId="4" borderId="0" xfId="0" applyNumberFormat="1" applyFont="1" applyFill="1"/>
    <xf numFmtId="0" fontId="6" fillId="7" borderId="0" xfId="0" applyFont="1" applyFill="1"/>
    <xf numFmtId="4" fontId="6" fillId="0" borderId="0" xfId="0" applyNumberFormat="1" applyFont="1"/>
    <xf numFmtId="0" fontId="6" fillId="4" borderId="0" xfId="0" applyFont="1" applyFill="1"/>
    <xf numFmtId="0" fontId="3" fillId="4" borderId="0" xfId="0" applyFont="1" applyFill="1"/>
    <xf numFmtId="0" fontId="0" fillId="0" borderId="0" xfId="0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9" fillId="2" borderId="12" xfId="0" applyFont="1" applyFill="1" applyBorder="1" applyAlignment="1">
      <alignment horizontal="left" vertical="center" wrapText="1"/>
    </xf>
    <xf numFmtId="4" fontId="9" fillId="2" borderId="10" xfId="0" applyNumberFormat="1" applyFont="1" applyFill="1" applyBorder="1" applyAlignment="1">
      <alignment horizontal="left" vertical="center"/>
    </xf>
    <xf numFmtId="4" fontId="9" fillId="2" borderId="10" xfId="0" applyNumberFormat="1" applyFont="1" applyFill="1" applyBorder="1" applyAlignment="1">
      <alignment horizontal="right" vertical="center"/>
    </xf>
    <xf numFmtId="0" fontId="24" fillId="2" borderId="0" xfId="0" applyFont="1" applyFill="1"/>
    <xf numFmtId="0" fontId="10" fillId="4" borderId="12" xfId="0" applyFont="1" applyFill="1" applyBorder="1"/>
    <xf numFmtId="4" fontId="10" fillId="4" borderId="12" xfId="0" applyNumberFormat="1" applyFont="1" applyFill="1" applyBorder="1"/>
    <xf numFmtId="0" fontId="24" fillId="4" borderId="0" xfId="0" applyFont="1" applyFill="1"/>
    <xf numFmtId="0" fontId="10" fillId="2" borderId="12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left" vertical="center"/>
    </xf>
    <xf numFmtId="0" fontId="10" fillId="4" borderId="0" xfId="0" applyFont="1" applyFill="1"/>
    <xf numFmtId="0" fontId="24" fillId="0" borderId="0" xfId="0" applyFont="1"/>
    <xf numFmtId="4" fontId="10" fillId="4" borderId="0" xfId="0" applyNumberFormat="1" applyFont="1" applyFill="1"/>
    <xf numFmtId="0" fontId="10" fillId="0" borderId="12" xfId="0" applyFont="1" applyBorder="1"/>
    <xf numFmtId="4" fontId="10" fillId="0" borderId="12" xfId="0" applyNumberFormat="1" applyFont="1" applyBorder="1"/>
    <xf numFmtId="0" fontId="10" fillId="4" borderId="12" xfId="0" applyFont="1" applyFill="1" applyBorder="1" applyAlignment="1">
      <alignment horizontal="left" vertical="center" wrapText="1"/>
    </xf>
    <xf numFmtId="4" fontId="10" fillId="4" borderId="10" xfId="0" applyNumberFormat="1" applyFont="1" applyFill="1" applyBorder="1" applyAlignment="1">
      <alignment horizontal="left" vertical="center"/>
    </xf>
    <xf numFmtId="4" fontId="10" fillId="0" borderId="0" xfId="0" applyNumberFormat="1" applyFont="1"/>
    <xf numFmtId="4" fontId="1" fillId="0" borderId="0" xfId="0" applyNumberFormat="1" applyFont="1" applyAlignment="1">
      <alignment horizontal="left"/>
    </xf>
    <xf numFmtId="0" fontId="9" fillId="4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4" fontId="9" fillId="4" borderId="10" xfId="0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left" vertical="center" wrapText="1"/>
    </xf>
    <xf numFmtId="4" fontId="9" fillId="4" borderId="25" xfId="0" applyNumberFormat="1" applyFont="1" applyFill="1" applyBorder="1"/>
    <xf numFmtId="4" fontId="9" fillId="2" borderId="25" xfId="0" applyNumberFormat="1" applyFont="1" applyFill="1" applyBorder="1"/>
    <xf numFmtId="4" fontId="9" fillId="4" borderId="26" xfId="0" applyNumberFormat="1" applyFont="1" applyFill="1" applyBorder="1"/>
    <xf numFmtId="0" fontId="21" fillId="2" borderId="12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4" fontId="21" fillId="2" borderId="10" xfId="0" applyNumberFormat="1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3" borderId="19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right"/>
    </xf>
    <xf numFmtId="0" fontId="5" fillId="5" borderId="19" xfId="0" applyFont="1" applyFill="1" applyBorder="1" applyAlignment="1">
      <alignment horizontal="right"/>
    </xf>
    <xf numFmtId="4" fontId="8" fillId="4" borderId="19" xfId="0" applyNumberFormat="1" applyFont="1" applyFill="1" applyBorder="1" applyAlignment="1">
      <alignment horizontal="center"/>
    </xf>
    <xf numFmtId="4" fontId="5" fillId="4" borderId="19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4" fontId="5" fillId="5" borderId="19" xfId="0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3" borderId="2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4" fontId="5" fillId="5" borderId="19" xfId="0" applyNumberFormat="1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horizontal="left"/>
    </xf>
    <xf numFmtId="0" fontId="6" fillId="0" borderId="0" xfId="0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" fontId="2" fillId="4" borderId="19" xfId="0" applyNumberFormat="1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left" vertical="center"/>
    </xf>
    <xf numFmtId="4" fontId="2" fillId="4" borderId="12" xfId="0" applyNumberFormat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7" fillId="4" borderId="19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right"/>
    </xf>
    <xf numFmtId="0" fontId="2" fillId="4" borderId="19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18" xfId="0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  <color rgb="FFDDDDDD"/>
      <color rgb="FFF8F8F8"/>
      <color rgb="FFFFFF66"/>
      <color rgb="FFFFFF00"/>
      <color rgb="FFFFCCCC"/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247650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5E6F55-F4A8-49DA-9D73-18CBBFF8B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295276</xdr:colOff>
      <xdr:row>0</xdr:row>
      <xdr:rowOff>28575</xdr:rowOff>
    </xdr:from>
    <xdr:to>
      <xdr:col>7</xdr:col>
      <xdr:colOff>561976</xdr:colOff>
      <xdr:row>4</xdr:row>
      <xdr:rowOff>123825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59ABB02-1EB7-4ECB-8C2C-CF294D054A2D}"/>
            </a:ext>
          </a:extLst>
        </xdr:cNvPr>
        <xdr:cNvSpPr txBox="1"/>
      </xdr:nvSpPr>
      <xdr:spPr>
        <a:xfrm>
          <a:off x="590551" y="28575"/>
          <a:ext cx="50673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twoCellAnchor editAs="oneCell">
    <xdr:from>
      <xdr:col>0</xdr:col>
      <xdr:colOff>66675</xdr:colOff>
      <xdr:row>73</xdr:row>
      <xdr:rowOff>85725</xdr:rowOff>
    </xdr:from>
    <xdr:to>
      <xdr:col>1</xdr:col>
      <xdr:colOff>285750</xdr:colOff>
      <xdr:row>77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9E0D8E1-169C-4247-8CFF-15C7F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734550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295276</xdr:colOff>
      <xdr:row>73</xdr:row>
      <xdr:rowOff>0</xdr:rowOff>
    </xdr:from>
    <xdr:to>
      <xdr:col>7</xdr:col>
      <xdr:colOff>561976</xdr:colOff>
      <xdr:row>78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EEAC7A1-4A03-473F-A4AB-5F9DB7FE40C1}"/>
            </a:ext>
          </a:extLst>
        </xdr:cNvPr>
        <xdr:cNvSpPr txBox="1"/>
      </xdr:nvSpPr>
      <xdr:spPr>
        <a:xfrm>
          <a:off x="590551" y="9648825"/>
          <a:ext cx="51911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619125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5C202E-6F41-4B4D-A2F5-78AB4271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714375</xdr:colOff>
      <xdr:row>0</xdr:row>
      <xdr:rowOff>38100</xdr:rowOff>
    </xdr:from>
    <xdr:to>
      <xdr:col>7</xdr:col>
      <xdr:colOff>561975</xdr:colOff>
      <xdr:row>4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3480CED-9AEE-4154-ABB0-26428F17AA27}"/>
            </a:ext>
          </a:extLst>
        </xdr:cNvPr>
        <xdr:cNvSpPr txBox="1"/>
      </xdr:nvSpPr>
      <xdr:spPr>
        <a:xfrm>
          <a:off x="714375" y="38100"/>
          <a:ext cx="50006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twoCellAnchor editAs="oneCell">
    <xdr:from>
      <xdr:col>0</xdr:col>
      <xdr:colOff>47625</xdr:colOff>
      <xdr:row>76</xdr:row>
      <xdr:rowOff>19050</xdr:rowOff>
    </xdr:from>
    <xdr:to>
      <xdr:col>0</xdr:col>
      <xdr:colOff>561975</xdr:colOff>
      <xdr:row>79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253AE2-EAE1-47EC-9B39-EA8FECD8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153650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590550</xdr:colOff>
      <xdr:row>76</xdr:row>
      <xdr:rowOff>38100</xdr:rowOff>
    </xdr:from>
    <xdr:to>
      <xdr:col>7</xdr:col>
      <xdr:colOff>438150</xdr:colOff>
      <xdr:row>80</xdr:row>
      <xdr:rowOff>28575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46B67E6-52DF-46F7-9DF2-1189544B56AA}"/>
            </a:ext>
          </a:extLst>
        </xdr:cNvPr>
        <xdr:cNvSpPr txBox="1"/>
      </xdr:nvSpPr>
      <xdr:spPr>
        <a:xfrm>
          <a:off x="590550" y="10172700"/>
          <a:ext cx="50006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twoCellAnchor editAs="oneCell">
    <xdr:from>
      <xdr:col>0</xdr:col>
      <xdr:colOff>47625</xdr:colOff>
      <xdr:row>225</xdr:row>
      <xdr:rowOff>57150</xdr:rowOff>
    </xdr:from>
    <xdr:to>
      <xdr:col>0</xdr:col>
      <xdr:colOff>561975</xdr:colOff>
      <xdr:row>229</xdr:row>
      <xdr:rowOff>28575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82C917E-E0A9-4CFE-BE90-9FA66D0E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383500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590550</xdr:colOff>
      <xdr:row>225</xdr:row>
      <xdr:rowOff>66675</xdr:rowOff>
    </xdr:from>
    <xdr:to>
      <xdr:col>7</xdr:col>
      <xdr:colOff>438150</xdr:colOff>
      <xdr:row>229</xdr:row>
      <xdr:rowOff>57150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9174B342-F6EF-47EC-9B17-D5892F1A20DA}"/>
            </a:ext>
          </a:extLst>
        </xdr:cNvPr>
        <xdr:cNvSpPr txBox="1"/>
      </xdr:nvSpPr>
      <xdr:spPr>
        <a:xfrm>
          <a:off x="590550" y="20393025"/>
          <a:ext cx="50006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twoCellAnchor editAs="oneCell">
    <xdr:from>
      <xdr:col>0</xdr:col>
      <xdr:colOff>57150</xdr:colOff>
      <xdr:row>154</xdr:row>
      <xdr:rowOff>47625</xdr:rowOff>
    </xdr:from>
    <xdr:to>
      <xdr:col>0</xdr:col>
      <xdr:colOff>571500</xdr:colOff>
      <xdr:row>158</xdr:row>
      <xdr:rowOff>19050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8F05A8F-EA26-4F77-A0A7-FC79AEA7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316825"/>
          <a:ext cx="51435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581025</xdr:colOff>
      <xdr:row>154</xdr:row>
      <xdr:rowOff>47625</xdr:rowOff>
    </xdr:from>
    <xdr:to>
      <xdr:col>7</xdr:col>
      <xdr:colOff>428625</xdr:colOff>
      <xdr:row>158</xdr:row>
      <xdr:rowOff>38100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47814F1D-EA3B-46FD-9257-ECE2996EA670}"/>
            </a:ext>
          </a:extLst>
        </xdr:cNvPr>
        <xdr:cNvSpPr txBox="1"/>
      </xdr:nvSpPr>
      <xdr:spPr>
        <a:xfrm>
          <a:off x="581025" y="20316825"/>
          <a:ext cx="50006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47626</xdr:rowOff>
    </xdr:from>
    <xdr:to>
      <xdr:col>0</xdr:col>
      <xdr:colOff>657225</xdr:colOff>
      <xdr:row>4</xdr:row>
      <xdr:rowOff>104776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1763C1-4B8D-40A3-BEA7-F0A8D7FEC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742951</xdr:colOff>
      <xdr:row>0</xdr:row>
      <xdr:rowOff>9525</xdr:rowOff>
    </xdr:from>
    <xdr:to>
      <xdr:col>6</xdr:col>
      <xdr:colOff>476250</xdr:colOff>
      <xdr:row>4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F15EE1D-F5E2-4F0B-BB06-14D838437EB4}"/>
            </a:ext>
          </a:extLst>
        </xdr:cNvPr>
        <xdr:cNvSpPr txBox="1"/>
      </xdr:nvSpPr>
      <xdr:spPr>
        <a:xfrm>
          <a:off x="742951" y="9525"/>
          <a:ext cx="5429249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twoCellAnchor editAs="oneCell">
    <xdr:from>
      <xdr:col>0</xdr:col>
      <xdr:colOff>47625</xdr:colOff>
      <xdr:row>67</xdr:row>
      <xdr:rowOff>66676</xdr:rowOff>
    </xdr:from>
    <xdr:to>
      <xdr:col>0</xdr:col>
      <xdr:colOff>685800</xdr:colOff>
      <xdr:row>72</xdr:row>
      <xdr:rowOff>47626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A2B4327-2212-42ED-AC03-B7DD457D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53526"/>
          <a:ext cx="63817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742950</xdr:colOff>
      <xdr:row>67</xdr:row>
      <xdr:rowOff>28574</xdr:rowOff>
    </xdr:from>
    <xdr:to>
      <xdr:col>6</xdr:col>
      <xdr:colOff>466725</xdr:colOff>
      <xdr:row>72</xdr:row>
      <xdr:rowOff>28575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6A381B9-DA9A-418D-AACC-7F02CCE26B39}"/>
            </a:ext>
          </a:extLst>
        </xdr:cNvPr>
        <xdr:cNvSpPr txBox="1"/>
      </xdr:nvSpPr>
      <xdr:spPr>
        <a:xfrm>
          <a:off x="742950" y="8982074"/>
          <a:ext cx="5391150" cy="666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oneCellAnchor>
    <xdr:from>
      <xdr:col>0</xdr:col>
      <xdr:colOff>47625</xdr:colOff>
      <xdr:row>133</xdr:row>
      <xdr:rowOff>76201</xdr:rowOff>
    </xdr:from>
    <xdr:ext cx="657225" cy="628650"/>
    <xdr:pic>
      <xdr:nvPicPr>
        <xdr:cNvPr id="6" name="Imagem 5">
          <a:extLst>
            <a:ext uri="{FF2B5EF4-FFF2-40B4-BE49-F238E27FC236}">
              <a16:creationId xmlns:a16="http://schemas.microsoft.com/office/drawing/2014/main" id="{51898276-223A-4938-AFC8-905EE308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268951"/>
          <a:ext cx="657225" cy="6286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742951</xdr:colOff>
      <xdr:row>133</xdr:row>
      <xdr:rowOff>28574</xdr:rowOff>
    </xdr:from>
    <xdr:to>
      <xdr:col>6</xdr:col>
      <xdr:colOff>476250</xdr:colOff>
      <xdr:row>138</xdr:row>
      <xdr:rowOff>95250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6626A12-C650-46E4-92C9-9E8494C0CAB2}"/>
            </a:ext>
          </a:extLst>
        </xdr:cNvPr>
        <xdr:cNvSpPr txBox="1"/>
      </xdr:nvSpPr>
      <xdr:spPr>
        <a:xfrm>
          <a:off x="742951" y="18221324"/>
          <a:ext cx="5400674" cy="73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oneCellAnchor>
    <xdr:from>
      <xdr:col>0</xdr:col>
      <xdr:colOff>47625</xdr:colOff>
      <xdr:row>201</xdr:row>
      <xdr:rowOff>38101</xdr:rowOff>
    </xdr:from>
    <xdr:ext cx="657225" cy="628650"/>
    <xdr:pic>
      <xdr:nvPicPr>
        <xdr:cNvPr id="8" name="Imagem 7">
          <a:extLst>
            <a:ext uri="{FF2B5EF4-FFF2-40B4-BE49-F238E27FC236}">
              <a16:creationId xmlns:a16="http://schemas.microsoft.com/office/drawing/2014/main" id="{F69F6054-F987-4EA8-871A-D11D5CFB5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298651"/>
          <a:ext cx="657225" cy="6286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733426</xdr:colOff>
      <xdr:row>201</xdr:row>
      <xdr:rowOff>47624</xdr:rowOff>
    </xdr:from>
    <xdr:to>
      <xdr:col>6</xdr:col>
      <xdr:colOff>466725</xdr:colOff>
      <xdr:row>206</xdr:row>
      <xdr:rowOff>114300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D92B6BEE-7EEF-4E28-A79F-0B6112534680}"/>
            </a:ext>
          </a:extLst>
        </xdr:cNvPr>
        <xdr:cNvSpPr txBox="1"/>
      </xdr:nvSpPr>
      <xdr:spPr>
        <a:xfrm>
          <a:off x="733426" y="27308174"/>
          <a:ext cx="5429249" cy="73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2" name="Imagem 1">
          <a:extLst>
            <a:ext uri="{FF2B5EF4-FFF2-40B4-BE49-F238E27FC236}">
              <a16:creationId xmlns:a16="http://schemas.microsoft.com/office/drawing/2014/main" id="{0E82510A-8D94-492B-B2A2-D389EBD76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25942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47623</xdr:rowOff>
    </xdr:from>
    <xdr:to>
      <xdr:col>6</xdr:col>
      <xdr:colOff>552451</xdr:colOff>
      <xdr:row>6</xdr:row>
      <xdr:rowOff>9524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A0A1274-0AF8-4620-93E0-BE5CEF23513C}"/>
            </a:ext>
          </a:extLst>
        </xdr:cNvPr>
        <xdr:cNvSpPr txBox="1"/>
      </xdr:nvSpPr>
      <xdr:spPr>
        <a:xfrm>
          <a:off x="771526" y="47623"/>
          <a:ext cx="49339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  <xdr:oneCellAnchor>
    <xdr:from>
      <xdr:col>0</xdr:col>
      <xdr:colOff>47625</xdr:colOff>
      <xdr:row>69</xdr:row>
      <xdr:rowOff>47625</xdr:rowOff>
    </xdr:from>
    <xdr:ext cx="699086" cy="671521"/>
    <xdr:pic>
      <xdr:nvPicPr>
        <xdr:cNvPr id="4" name="Imagem 3">
          <a:extLst>
            <a:ext uri="{FF2B5EF4-FFF2-40B4-BE49-F238E27FC236}">
              <a16:creationId xmlns:a16="http://schemas.microsoft.com/office/drawing/2014/main" id="{321C1997-A400-4E92-948F-0D793FD6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1542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142876</xdr:colOff>
      <xdr:row>69</xdr:row>
      <xdr:rowOff>28573</xdr:rowOff>
    </xdr:from>
    <xdr:to>
      <xdr:col>6</xdr:col>
      <xdr:colOff>495301</xdr:colOff>
      <xdr:row>74</xdr:row>
      <xdr:rowOff>123824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7090404-6518-4D1E-A602-130AC73CF988}"/>
            </a:ext>
          </a:extLst>
        </xdr:cNvPr>
        <xdr:cNvSpPr txBox="1"/>
      </xdr:nvSpPr>
      <xdr:spPr>
        <a:xfrm>
          <a:off x="752476" y="9096373"/>
          <a:ext cx="48958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2" name="Imagem 1">
          <a:extLst>
            <a:ext uri="{FF2B5EF4-FFF2-40B4-BE49-F238E27FC236}">
              <a16:creationId xmlns:a16="http://schemas.microsoft.com/office/drawing/2014/main" id="{EC85913B-01A6-4BB7-8797-1000AF5B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47624</xdr:rowOff>
    </xdr:from>
    <xdr:to>
      <xdr:col>8</xdr:col>
      <xdr:colOff>66675</xdr:colOff>
      <xdr:row>6</xdr:row>
      <xdr:rowOff>85726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897F1AC-1070-4E0F-B807-E6593E2D0553}"/>
            </a:ext>
          </a:extLst>
        </xdr:cNvPr>
        <xdr:cNvSpPr txBox="1"/>
      </xdr:nvSpPr>
      <xdr:spPr>
        <a:xfrm>
          <a:off x="771526" y="47624"/>
          <a:ext cx="4171949" cy="838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2" name="Imagem 1">
          <a:extLst>
            <a:ext uri="{FF2B5EF4-FFF2-40B4-BE49-F238E27FC236}">
              <a16:creationId xmlns:a16="http://schemas.microsoft.com/office/drawing/2014/main" id="{203F48F3-84BE-4E05-A61F-C7BE601FD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47624</xdr:rowOff>
    </xdr:from>
    <xdr:to>
      <xdr:col>7</xdr:col>
      <xdr:colOff>361950</xdr:colOff>
      <xdr:row>6</xdr:row>
      <xdr:rowOff>85726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C33A8EB-740E-4555-BE26-873338F41066}"/>
            </a:ext>
          </a:extLst>
        </xdr:cNvPr>
        <xdr:cNvSpPr txBox="1"/>
      </xdr:nvSpPr>
      <xdr:spPr>
        <a:xfrm>
          <a:off x="771526" y="47624"/>
          <a:ext cx="4171949" cy="838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2" name="Imagem 1">
          <a:extLst>
            <a:ext uri="{FF2B5EF4-FFF2-40B4-BE49-F238E27FC236}">
              <a16:creationId xmlns:a16="http://schemas.microsoft.com/office/drawing/2014/main" id="{8F2BDFE5-6BE0-4382-80E6-E5FF282FE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47624</xdr:rowOff>
    </xdr:from>
    <xdr:to>
      <xdr:col>8</xdr:col>
      <xdr:colOff>0</xdr:colOff>
      <xdr:row>6</xdr:row>
      <xdr:rowOff>85726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170C8D5-0A11-4E1D-ABD8-41D5F06FF5EE}"/>
            </a:ext>
          </a:extLst>
        </xdr:cNvPr>
        <xdr:cNvSpPr txBox="1"/>
      </xdr:nvSpPr>
      <xdr:spPr>
        <a:xfrm>
          <a:off x="771526" y="47624"/>
          <a:ext cx="4619624" cy="838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2" name="Imagem 1">
          <a:extLst>
            <a:ext uri="{FF2B5EF4-FFF2-40B4-BE49-F238E27FC236}">
              <a16:creationId xmlns:a16="http://schemas.microsoft.com/office/drawing/2014/main" id="{D78B3909-1CC4-4EB0-A74B-A2D2CE16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47624</xdr:rowOff>
    </xdr:from>
    <xdr:to>
      <xdr:col>8</xdr:col>
      <xdr:colOff>314325</xdr:colOff>
      <xdr:row>6</xdr:row>
      <xdr:rowOff>85726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72F52DD-6AC8-4484-A86D-08A265F1F8D1}"/>
            </a:ext>
          </a:extLst>
        </xdr:cNvPr>
        <xdr:cNvSpPr txBox="1"/>
      </xdr:nvSpPr>
      <xdr:spPr>
        <a:xfrm>
          <a:off x="771526" y="47624"/>
          <a:ext cx="4543424" cy="838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699086" cy="671521"/>
    <xdr:pic>
      <xdr:nvPicPr>
        <xdr:cNvPr id="4" name="Imagem 3">
          <a:extLst>
            <a:ext uri="{FF2B5EF4-FFF2-40B4-BE49-F238E27FC236}">
              <a16:creationId xmlns:a16="http://schemas.microsoft.com/office/drawing/2014/main" id="{5038C131-C9BA-4C7B-977C-2458E978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99086" cy="67152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161926</xdr:colOff>
      <xdr:row>0</xdr:row>
      <xdr:rowOff>47624</xdr:rowOff>
    </xdr:from>
    <xdr:to>
      <xdr:col>7</xdr:col>
      <xdr:colOff>333375</xdr:colOff>
      <xdr:row>6</xdr:row>
      <xdr:rowOff>85726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5280D22-E799-456F-9377-C01F1D277F77}"/>
            </a:ext>
          </a:extLst>
        </xdr:cNvPr>
        <xdr:cNvSpPr txBox="1"/>
      </xdr:nvSpPr>
      <xdr:spPr>
        <a:xfrm>
          <a:off x="771526" y="47624"/>
          <a:ext cx="4000499" cy="838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Estado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de Alagoas</a:t>
          </a:r>
        </a:p>
        <a:p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CÂMARA DE VEREADORES DE MURICI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Rua Firmino de Queiroz nº 135, Campo Grande, CEP 57820-000, Murici - Alagoas </a:t>
          </a:r>
        </a:p>
        <a:p>
          <a:r>
            <a:rPr lang="pt-BR" sz="800" b="0" baseline="0">
              <a:latin typeface="Arial" panose="020B0604020202020204" pitchFamily="34" charset="0"/>
              <a:cs typeface="Arial" panose="020B0604020202020204" pitchFamily="34" charset="0"/>
            </a:rPr>
            <a:t>CNPJ nº 12.488.532/0001-07 / camaramurici.al@gmail.com</a:t>
          </a:r>
        </a:p>
        <a:p>
          <a:endParaRPr lang="pt-B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0"/>
  <sheetViews>
    <sheetView topLeftCell="A163" zoomScale="98" zoomScaleNormal="98" workbookViewId="0">
      <selection activeCell="D177" sqref="D177"/>
    </sheetView>
  </sheetViews>
  <sheetFormatPr defaultRowHeight="12.75" x14ac:dyDescent="0.2"/>
  <cols>
    <col min="1" max="1" width="3" style="2" bestFit="1" customWidth="1"/>
    <col min="2" max="2" width="27" style="2" customWidth="1"/>
    <col min="3" max="3" width="12" style="2" bestFit="1" customWidth="1"/>
    <col min="4" max="4" width="18" style="2" customWidth="1"/>
    <col min="5" max="6" width="9" style="2" customWidth="1"/>
    <col min="7" max="7" width="7.42578125" style="2" bestFit="1" customWidth="1"/>
    <col min="8" max="8" width="9" style="2" bestFit="1" customWidth="1"/>
    <col min="9" max="9" width="7.85546875" style="2" customWidth="1"/>
    <col min="10" max="10" width="7.5703125" style="2" customWidth="1"/>
    <col min="11" max="12" width="9.140625" style="2" bestFit="1" customWidth="1"/>
    <col min="13" max="13" width="7.42578125" style="2" bestFit="1" customWidth="1"/>
    <col min="14" max="14" width="8.7109375" style="2" customWidth="1"/>
    <col min="15" max="15" width="9.140625" style="2"/>
    <col min="16" max="16" width="6" style="2" customWidth="1"/>
    <col min="17" max="17" width="28.5703125" style="2" customWidth="1"/>
    <col min="18" max="18" width="16.140625" style="2" customWidth="1"/>
    <col min="19" max="16384" width="9.140625" style="2"/>
  </cols>
  <sheetData>
    <row r="1" spans="1:14" ht="10.9" customHeight="1" x14ac:dyDescent="0.2">
      <c r="A1" s="56"/>
      <c r="B1" s="429" t="s">
        <v>112</v>
      </c>
      <c r="C1" s="429"/>
      <c r="D1" s="429"/>
      <c r="E1" s="429"/>
      <c r="F1" s="429"/>
      <c r="G1" s="428" t="s">
        <v>535</v>
      </c>
      <c r="H1" s="428"/>
      <c r="I1" s="428">
        <v>2025</v>
      </c>
      <c r="J1" s="428"/>
      <c r="K1" s="57"/>
      <c r="L1" s="56"/>
      <c r="M1" s="56"/>
      <c r="N1" s="56"/>
    </row>
    <row r="2" spans="1:14" ht="10.9" customHeight="1" x14ac:dyDescent="0.2">
      <c r="A2" s="49"/>
      <c r="B2" s="37" t="s">
        <v>109</v>
      </c>
      <c r="C2" s="37"/>
      <c r="D2" s="37"/>
      <c r="E2" s="37"/>
      <c r="F2" s="50"/>
      <c r="G2" s="82"/>
      <c r="H2" s="50"/>
      <c r="I2" s="50"/>
      <c r="J2" s="50"/>
      <c r="K2" s="51"/>
      <c r="L2" s="51"/>
      <c r="M2" s="51"/>
      <c r="N2" s="50"/>
    </row>
    <row r="3" spans="1:14" ht="10.9" customHeight="1" x14ac:dyDescent="0.2">
      <c r="A3" s="431" t="s">
        <v>0</v>
      </c>
      <c r="B3" s="433" t="s">
        <v>7</v>
      </c>
      <c r="C3" s="437" t="s">
        <v>260</v>
      </c>
      <c r="D3" s="437" t="s">
        <v>215</v>
      </c>
      <c r="E3" s="437" t="s">
        <v>383</v>
      </c>
      <c r="F3" s="433" t="s">
        <v>9</v>
      </c>
      <c r="G3" s="450"/>
      <c r="H3" s="433" t="s">
        <v>3</v>
      </c>
      <c r="I3" s="445" t="s">
        <v>8</v>
      </c>
      <c r="J3" s="446"/>
      <c r="K3" s="446"/>
      <c r="L3" s="446"/>
      <c r="M3" s="447"/>
      <c r="N3" s="19" t="s">
        <v>1</v>
      </c>
    </row>
    <row r="4" spans="1:14" ht="10.9" customHeight="1" x14ac:dyDescent="0.2">
      <c r="A4" s="432"/>
      <c r="B4" s="434"/>
      <c r="C4" s="438"/>
      <c r="D4" s="438"/>
      <c r="E4" s="438"/>
      <c r="F4" s="434"/>
      <c r="G4" s="436"/>
      <c r="H4" s="434"/>
      <c r="I4" s="11" t="s">
        <v>4</v>
      </c>
      <c r="J4" s="11" t="s">
        <v>11</v>
      </c>
      <c r="K4" s="11" t="s">
        <v>19</v>
      </c>
      <c r="L4" s="11" t="s">
        <v>6</v>
      </c>
      <c r="M4" s="11" t="s">
        <v>17</v>
      </c>
      <c r="N4" s="16" t="s">
        <v>2</v>
      </c>
    </row>
    <row r="5" spans="1:14" ht="10.9" customHeight="1" x14ac:dyDescent="0.2">
      <c r="A5" s="277">
        <v>1</v>
      </c>
      <c r="B5" s="278" t="s">
        <v>52</v>
      </c>
      <c r="C5" s="278" t="s">
        <v>261</v>
      </c>
      <c r="D5" s="278" t="s">
        <v>267</v>
      </c>
      <c r="E5" s="278" t="s">
        <v>384</v>
      </c>
      <c r="F5" s="279">
        <v>2600</v>
      </c>
      <c r="G5" s="279">
        <v>0</v>
      </c>
      <c r="H5" s="279">
        <f>F5+G5</f>
        <v>2600</v>
      </c>
      <c r="I5" s="279">
        <v>211.23</v>
      </c>
      <c r="J5" s="279">
        <v>0</v>
      </c>
      <c r="K5" s="279">
        <v>0</v>
      </c>
      <c r="L5" s="279">
        <v>0</v>
      </c>
      <c r="M5" s="279">
        <v>0</v>
      </c>
      <c r="N5" s="279">
        <f t="shared" ref="N5:N26" si="0">H5-I5-J5-K5-L5-M5</f>
        <v>2388.77</v>
      </c>
    </row>
    <row r="6" spans="1:14" ht="10.9" customHeight="1" x14ac:dyDescent="0.2">
      <c r="A6" s="396">
        <v>2</v>
      </c>
      <c r="B6" s="397" t="s">
        <v>150</v>
      </c>
      <c r="C6" s="397" t="s">
        <v>262</v>
      </c>
      <c r="D6" s="397" t="s">
        <v>268</v>
      </c>
      <c r="E6" s="397" t="s">
        <v>382</v>
      </c>
      <c r="F6" s="398">
        <v>1550</v>
      </c>
      <c r="G6" s="398"/>
      <c r="H6" s="398">
        <f t="shared" ref="H6" si="1">F6+G6</f>
        <v>1550</v>
      </c>
      <c r="I6" s="398">
        <v>116.73</v>
      </c>
      <c r="J6" s="398"/>
      <c r="K6" s="398"/>
      <c r="L6" s="398"/>
      <c r="M6" s="398"/>
      <c r="N6" s="398">
        <f t="shared" si="0"/>
        <v>1433.27</v>
      </c>
    </row>
    <row r="7" spans="1:14" ht="10.9" customHeight="1" x14ac:dyDescent="0.2">
      <c r="A7" s="399">
        <v>3</v>
      </c>
      <c r="B7" s="400" t="s">
        <v>250</v>
      </c>
      <c r="C7" s="400" t="s">
        <v>282</v>
      </c>
      <c r="D7" s="400" t="s">
        <v>269</v>
      </c>
      <c r="E7" s="400" t="s">
        <v>386</v>
      </c>
      <c r="F7" s="380">
        <v>1550</v>
      </c>
      <c r="G7" s="380"/>
      <c r="H7" s="380">
        <f t="shared" ref="H7" si="2">F7+G7</f>
        <v>1550</v>
      </c>
      <c r="I7" s="380">
        <v>116.73</v>
      </c>
      <c r="J7" s="380"/>
      <c r="K7" s="380"/>
      <c r="L7" s="380"/>
      <c r="M7" s="380"/>
      <c r="N7" s="380">
        <f t="shared" si="0"/>
        <v>1433.27</v>
      </c>
    </row>
    <row r="8" spans="1:14" ht="10.9" customHeight="1" x14ac:dyDescent="0.2">
      <c r="A8" s="396">
        <v>4</v>
      </c>
      <c r="B8" s="397" t="s">
        <v>254</v>
      </c>
      <c r="C8" s="397" t="s">
        <v>263</v>
      </c>
      <c r="D8" s="397" t="s">
        <v>269</v>
      </c>
      <c r="E8" s="397" t="s">
        <v>390</v>
      </c>
      <c r="F8" s="398">
        <v>1550</v>
      </c>
      <c r="G8" s="398"/>
      <c r="H8" s="398">
        <f t="shared" ref="H8" si="3">F8+G8</f>
        <v>1550</v>
      </c>
      <c r="I8" s="398">
        <v>116.73</v>
      </c>
      <c r="J8" s="398"/>
      <c r="K8" s="398"/>
      <c r="L8" s="398"/>
      <c r="M8" s="398"/>
      <c r="N8" s="398">
        <f t="shared" si="0"/>
        <v>1433.27</v>
      </c>
    </row>
    <row r="9" spans="1:14" ht="10.9" customHeight="1" x14ac:dyDescent="0.2">
      <c r="A9" s="399">
        <v>5</v>
      </c>
      <c r="B9" s="400" t="s">
        <v>53</v>
      </c>
      <c r="C9" s="400" t="s">
        <v>264</v>
      </c>
      <c r="D9" s="400" t="s">
        <v>269</v>
      </c>
      <c r="E9" s="400" t="s">
        <v>385</v>
      </c>
      <c r="F9" s="380">
        <v>1550</v>
      </c>
      <c r="G9" s="380"/>
      <c r="H9" s="380">
        <f>F9+G9</f>
        <v>1550</v>
      </c>
      <c r="I9" s="380">
        <v>116.73</v>
      </c>
      <c r="J9" s="380"/>
      <c r="K9" s="380"/>
      <c r="L9" s="380"/>
      <c r="M9" s="380"/>
      <c r="N9" s="380">
        <f t="shared" si="0"/>
        <v>1433.27</v>
      </c>
    </row>
    <row r="10" spans="1:14" ht="11.1" customHeight="1" x14ac:dyDescent="0.2">
      <c r="A10" s="401">
        <v>6</v>
      </c>
      <c r="B10" s="402" t="s">
        <v>363</v>
      </c>
      <c r="C10" s="402" t="s">
        <v>364</v>
      </c>
      <c r="D10" s="402" t="s">
        <v>365</v>
      </c>
      <c r="E10" s="402" t="s">
        <v>386</v>
      </c>
      <c r="F10" s="403">
        <v>2000</v>
      </c>
      <c r="G10" s="403"/>
      <c r="H10" s="403">
        <f>F10+G10</f>
        <v>2000</v>
      </c>
      <c r="I10" s="403">
        <v>157.22999999999999</v>
      </c>
      <c r="J10" s="403"/>
      <c r="K10" s="403"/>
      <c r="L10" s="403"/>
      <c r="M10" s="403"/>
      <c r="N10" s="403">
        <f t="shared" si="0"/>
        <v>1842.77</v>
      </c>
    </row>
    <row r="11" spans="1:14" ht="10.9" customHeight="1" x14ac:dyDescent="0.2">
      <c r="A11" s="399">
        <v>7</v>
      </c>
      <c r="B11" s="400" t="s">
        <v>55</v>
      </c>
      <c r="C11" s="400" t="s">
        <v>265</v>
      </c>
      <c r="D11" s="400" t="s">
        <v>269</v>
      </c>
      <c r="E11" s="400" t="s">
        <v>385</v>
      </c>
      <c r="F11" s="380">
        <v>1550</v>
      </c>
      <c r="G11" s="380"/>
      <c r="H11" s="380">
        <f>F11+G11</f>
        <v>1550</v>
      </c>
      <c r="I11" s="380">
        <v>116.73</v>
      </c>
      <c r="J11" s="380"/>
      <c r="K11" s="380"/>
      <c r="L11" s="380"/>
      <c r="M11" s="380"/>
      <c r="N11" s="380">
        <f t="shared" si="0"/>
        <v>1433.27</v>
      </c>
    </row>
    <row r="12" spans="1:14" ht="10.9" customHeight="1" x14ac:dyDescent="0.2">
      <c r="A12" s="401">
        <v>8</v>
      </c>
      <c r="B12" s="402" t="s">
        <v>56</v>
      </c>
      <c r="C12" s="402" t="s">
        <v>266</v>
      </c>
      <c r="D12" s="402" t="s">
        <v>283</v>
      </c>
      <c r="E12" s="402" t="s">
        <v>390</v>
      </c>
      <c r="F12" s="403">
        <v>1550</v>
      </c>
      <c r="G12" s="403"/>
      <c r="H12" s="403">
        <f t="shared" ref="H12" si="4">F12+G12</f>
        <v>1550</v>
      </c>
      <c r="I12" s="403">
        <v>116.73</v>
      </c>
      <c r="J12" s="403"/>
      <c r="K12" s="403"/>
      <c r="L12" s="403"/>
      <c r="M12" s="403"/>
      <c r="N12" s="403">
        <f t="shared" si="0"/>
        <v>1433.27</v>
      </c>
    </row>
    <row r="13" spans="1:14" ht="10.9" customHeight="1" x14ac:dyDescent="0.2">
      <c r="A13" s="14">
        <v>9</v>
      </c>
      <c r="B13" s="43" t="s">
        <v>525</v>
      </c>
      <c r="C13" s="43" t="s">
        <v>526</v>
      </c>
      <c r="D13" s="43" t="s">
        <v>269</v>
      </c>
      <c r="E13" s="43"/>
      <c r="F13" s="13">
        <v>1550</v>
      </c>
      <c r="G13" s="13"/>
      <c r="H13" s="13">
        <f>F13+G13</f>
        <v>1550</v>
      </c>
      <c r="I13" s="13">
        <v>116.73</v>
      </c>
      <c r="J13" s="13"/>
      <c r="K13" s="13"/>
      <c r="L13" s="13"/>
      <c r="M13" s="13"/>
      <c r="N13" s="13">
        <f t="shared" si="0"/>
        <v>1433.27</v>
      </c>
    </row>
    <row r="14" spans="1:14" ht="11.1" customHeight="1" x14ac:dyDescent="0.2">
      <c r="A14" s="28">
        <v>10</v>
      </c>
      <c r="B14" s="42" t="s">
        <v>527</v>
      </c>
      <c r="C14" s="42" t="s">
        <v>528</v>
      </c>
      <c r="D14" s="42" t="s">
        <v>269</v>
      </c>
      <c r="E14" s="42" t="s">
        <v>392</v>
      </c>
      <c r="F14" s="27">
        <v>1550</v>
      </c>
      <c r="G14" s="27"/>
      <c r="H14" s="27">
        <f>F14+G14</f>
        <v>1550</v>
      </c>
      <c r="I14" s="27">
        <v>116.73</v>
      </c>
      <c r="J14" s="27"/>
      <c r="K14" s="27"/>
      <c r="L14" s="27"/>
      <c r="M14" s="27"/>
      <c r="N14" s="27">
        <f t="shared" si="0"/>
        <v>1433.27</v>
      </c>
    </row>
    <row r="15" spans="1:14" ht="10.9" customHeight="1" x14ac:dyDescent="0.2">
      <c r="A15" s="399">
        <v>11</v>
      </c>
      <c r="B15" s="400" t="s">
        <v>58</v>
      </c>
      <c r="C15" s="400" t="s">
        <v>271</v>
      </c>
      <c r="D15" s="400" t="s">
        <v>267</v>
      </c>
      <c r="E15" s="400" t="s">
        <v>390</v>
      </c>
      <c r="F15" s="380">
        <v>2600</v>
      </c>
      <c r="G15" s="380"/>
      <c r="H15" s="380">
        <f>F15+G15</f>
        <v>2600</v>
      </c>
      <c r="I15" s="380">
        <v>211.23</v>
      </c>
      <c r="J15" s="380"/>
      <c r="K15" s="380"/>
      <c r="L15" s="380"/>
      <c r="M15" s="380"/>
      <c r="N15" s="380">
        <f t="shared" si="0"/>
        <v>2388.77</v>
      </c>
    </row>
    <row r="16" spans="1:14" ht="10.9" customHeight="1" x14ac:dyDescent="0.2">
      <c r="A16" s="396">
        <v>12</v>
      </c>
      <c r="B16" s="397" t="s">
        <v>59</v>
      </c>
      <c r="C16" s="397" t="s">
        <v>272</v>
      </c>
      <c r="D16" s="397" t="s">
        <v>267</v>
      </c>
      <c r="E16" s="397" t="s">
        <v>387</v>
      </c>
      <c r="F16" s="398">
        <v>2600</v>
      </c>
      <c r="G16" s="398"/>
      <c r="H16" s="398">
        <f>F16+G16</f>
        <v>2600</v>
      </c>
      <c r="I16" s="398">
        <v>211.23</v>
      </c>
      <c r="J16" s="398"/>
      <c r="K16" s="398"/>
      <c r="L16" s="398"/>
      <c r="M16" s="398"/>
      <c r="N16" s="398">
        <f t="shared" si="0"/>
        <v>2388.77</v>
      </c>
    </row>
    <row r="17" spans="1:14" ht="10.9" customHeight="1" x14ac:dyDescent="0.2">
      <c r="A17" s="399">
        <v>13</v>
      </c>
      <c r="B17" s="400" t="s">
        <v>61</v>
      </c>
      <c r="C17" s="400" t="s">
        <v>273</v>
      </c>
      <c r="D17" s="400" t="s">
        <v>283</v>
      </c>
      <c r="E17" s="400" t="s">
        <v>382</v>
      </c>
      <c r="F17" s="380">
        <v>1550</v>
      </c>
      <c r="G17" s="380"/>
      <c r="H17" s="380">
        <f>F17+G17</f>
        <v>1550</v>
      </c>
      <c r="I17" s="380">
        <v>116.73</v>
      </c>
      <c r="J17" s="380"/>
      <c r="K17" s="380"/>
      <c r="L17" s="380"/>
      <c r="M17" s="380"/>
      <c r="N17" s="380">
        <f t="shared" si="0"/>
        <v>1433.27</v>
      </c>
    </row>
    <row r="18" spans="1:14" ht="10.9" customHeight="1" x14ac:dyDescent="0.2">
      <c r="A18" s="396">
        <v>14</v>
      </c>
      <c r="B18" s="397" t="s">
        <v>62</v>
      </c>
      <c r="C18" s="397" t="s">
        <v>274</v>
      </c>
      <c r="D18" s="397" t="s">
        <v>269</v>
      </c>
      <c r="E18" s="397" t="s">
        <v>390</v>
      </c>
      <c r="F18" s="398">
        <v>1550</v>
      </c>
      <c r="G18" s="398"/>
      <c r="H18" s="398">
        <f t="shared" ref="H18:H24" si="5">F18+G18</f>
        <v>1550</v>
      </c>
      <c r="I18" s="398">
        <v>116.73</v>
      </c>
      <c r="J18" s="398"/>
      <c r="K18" s="398"/>
      <c r="L18" s="398"/>
      <c r="M18" s="398"/>
      <c r="N18" s="398">
        <f t="shared" si="0"/>
        <v>1433.27</v>
      </c>
    </row>
    <row r="19" spans="1:14" ht="10.9" customHeight="1" x14ac:dyDescent="0.2">
      <c r="A19" s="399">
        <v>15</v>
      </c>
      <c r="B19" s="400" t="s">
        <v>471</v>
      </c>
      <c r="C19" s="400" t="s">
        <v>472</v>
      </c>
      <c r="D19" s="400" t="s">
        <v>283</v>
      </c>
      <c r="E19" s="400"/>
      <c r="F19" s="380">
        <v>1550</v>
      </c>
      <c r="G19" s="380"/>
      <c r="H19" s="380">
        <f>F19+G19</f>
        <v>1550</v>
      </c>
      <c r="I19" s="380">
        <v>116.73</v>
      </c>
      <c r="J19" s="380"/>
      <c r="K19" s="380"/>
      <c r="L19" s="380"/>
      <c r="M19" s="380"/>
      <c r="N19" s="380">
        <f t="shared" si="0"/>
        <v>1433.27</v>
      </c>
    </row>
    <row r="20" spans="1:14" ht="10.9" customHeight="1" x14ac:dyDescent="0.2">
      <c r="A20" s="396">
        <v>16</v>
      </c>
      <c r="B20" s="397" t="s">
        <v>249</v>
      </c>
      <c r="C20" s="397" t="s">
        <v>284</v>
      </c>
      <c r="D20" s="397" t="s">
        <v>269</v>
      </c>
      <c r="E20" s="397" t="s">
        <v>386</v>
      </c>
      <c r="F20" s="398">
        <v>1550</v>
      </c>
      <c r="G20" s="398"/>
      <c r="H20" s="398">
        <f>F20+G20</f>
        <v>1550</v>
      </c>
      <c r="I20" s="398">
        <v>116.73</v>
      </c>
      <c r="J20" s="398"/>
      <c r="K20" s="398"/>
      <c r="L20" s="398"/>
      <c r="M20" s="398"/>
      <c r="N20" s="398">
        <f t="shared" si="0"/>
        <v>1433.27</v>
      </c>
    </row>
    <row r="21" spans="1:14" ht="10.9" customHeight="1" x14ac:dyDescent="0.2">
      <c r="A21" s="399">
        <v>17</v>
      </c>
      <c r="B21" s="400" t="s">
        <v>64</v>
      </c>
      <c r="C21" s="400" t="s">
        <v>275</v>
      </c>
      <c r="D21" s="400" t="s">
        <v>269</v>
      </c>
      <c r="E21" s="400" t="s">
        <v>387</v>
      </c>
      <c r="F21" s="380">
        <v>1550</v>
      </c>
      <c r="G21" s="380"/>
      <c r="H21" s="380">
        <f t="shared" si="5"/>
        <v>1550</v>
      </c>
      <c r="I21" s="380">
        <v>116.73</v>
      </c>
      <c r="J21" s="380"/>
      <c r="K21" s="380"/>
      <c r="L21" s="380"/>
      <c r="M21" s="380"/>
      <c r="N21" s="380">
        <f t="shared" si="0"/>
        <v>1433.27</v>
      </c>
    </row>
    <row r="22" spans="1:14" ht="10.9" customHeight="1" x14ac:dyDescent="0.2">
      <c r="A22" s="396">
        <v>18</v>
      </c>
      <c r="B22" s="397" t="s">
        <v>65</v>
      </c>
      <c r="C22" s="397" t="s">
        <v>276</v>
      </c>
      <c r="D22" s="397" t="s">
        <v>269</v>
      </c>
      <c r="E22" s="397" t="s">
        <v>385</v>
      </c>
      <c r="F22" s="398">
        <v>1550</v>
      </c>
      <c r="G22" s="398"/>
      <c r="H22" s="398">
        <f t="shared" si="5"/>
        <v>1550</v>
      </c>
      <c r="I22" s="398">
        <v>116.73</v>
      </c>
      <c r="J22" s="398"/>
      <c r="K22" s="398"/>
      <c r="L22" s="398"/>
      <c r="M22" s="398"/>
      <c r="N22" s="398">
        <f t="shared" si="0"/>
        <v>1433.27</v>
      </c>
    </row>
    <row r="23" spans="1:14" ht="10.9" customHeight="1" x14ac:dyDescent="0.2">
      <c r="A23" s="399">
        <v>19</v>
      </c>
      <c r="B23" s="400" t="s">
        <v>362</v>
      </c>
      <c r="C23" s="404">
        <v>14209433403</v>
      </c>
      <c r="D23" s="400" t="s">
        <v>269</v>
      </c>
      <c r="E23" s="400" t="s">
        <v>390</v>
      </c>
      <c r="F23" s="380">
        <v>1550</v>
      </c>
      <c r="G23" s="380"/>
      <c r="H23" s="380">
        <f t="shared" ref="H23" si="6">F23+G23</f>
        <v>1550</v>
      </c>
      <c r="I23" s="380">
        <v>116.73</v>
      </c>
      <c r="J23" s="380"/>
      <c r="K23" s="380"/>
      <c r="L23" s="380"/>
      <c r="M23" s="380"/>
      <c r="N23" s="380">
        <f t="shared" si="0"/>
        <v>1433.27</v>
      </c>
    </row>
    <row r="24" spans="1:14" ht="10.9" customHeight="1" x14ac:dyDescent="0.2">
      <c r="A24" s="283">
        <v>20</v>
      </c>
      <c r="B24" s="284" t="s">
        <v>67</v>
      </c>
      <c r="C24" s="284" t="s">
        <v>278</v>
      </c>
      <c r="D24" s="284" t="s">
        <v>269</v>
      </c>
      <c r="E24" s="284" t="s">
        <v>387</v>
      </c>
      <c r="F24" s="285">
        <v>1550</v>
      </c>
      <c r="G24" s="285"/>
      <c r="H24" s="285">
        <f t="shared" si="5"/>
        <v>1550</v>
      </c>
      <c r="I24" s="285">
        <v>116.73</v>
      </c>
      <c r="J24" s="285"/>
      <c r="K24" s="285"/>
      <c r="L24" s="285"/>
      <c r="M24" s="285"/>
      <c r="N24" s="285">
        <f t="shared" si="0"/>
        <v>1433.27</v>
      </c>
    </row>
    <row r="25" spans="1:14" ht="10.9" customHeight="1" x14ac:dyDescent="0.2">
      <c r="A25" s="399">
        <v>21</v>
      </c>
      <c r="B25" s="400" t="s">
        <v>68</v>
      </c>
      <c r="C25" s="400" t="s">
        <v>279</v>
      </c>
      <c r="D25" s="400" t="s">
        <v>283</v>
      </c>
      <c r="E25" s="400" t="s">
        <v>385</v>
      </c>
      <c r="F25" s="380">
        <v>1550</v>
      </c>
      <c r="G25" s="380">
        <v>300</v>
      </c>
      <c r="H25" s="380">
        <f t="shared" ref="H25" si="7">F25+G25</f>
        <v>1850</v>
      </c>
      <c r="I25" s="380">
        <v>143.72999999999999</v>
      </c>
      <c r="J25" s="380"/>
      <c r="K25" s="380"/>
      <c r="L25" s="380"/>
      <c r="M25" s="380"/>
      <c r="N25" s="380">
        <f t="shared" si="0"/>
        <v>1706.27</v>
      </c>
    </row>
    <row r="26" spans="1:14" ht="10.9" customHeight="1" x14ac:dyDescent="0.2">
      <c r="A26" s="28">
        <v>22</v>
      </c>
      <c r="B26" s="42" t="s">
        <v>538</v>
      </c>
      <c r="C26" s="42" t="s">
        <v>539</v>
      </c>
      <c r="D26" s="42" t="s">
        <v>269</v>
      </c>
      <c r="E26" s="42"/>
      <c r="F26" s="27">
        <v>1550</v>
      </c>
      <c r="G26" s="27">
        <v>200</v>
      </c>
      <c r="H26" s="27">
        <f t="shared" ref="H26" si="8">F26+G26</f>
        <v>1750</v>
      </c>
      <c r="I26" s="27">
        <v>134.72999999999999</v>
      </c>
      <c r="J26" s="27"/>
      <c r="K26" s="27"/>
      <c r="L26" s="27"/>
      <c r="M26" s="27"/>
      <c r="N26" s="27">
        <f t="shared" si="0"/>
        <v>1615.27</v>
      </c>
    </row>
    <row r="27" spans="1:14" ht="10.9" customHeight="1" x14ac:dyDescent="0.2">
      <c r="A27" s="396">
        <v>23</v>
      </c>
      <c r="B27" s="397" t="s">
        <v>69</v>
      </c>
      <c r="C27" s="397" t="s">
        <v>280</v>
      </c>
      <c r="D27" s="397" t="s">
        <v>283</v>
      </c>
      <c r="E27" s="397" t="s">
        <v>387</v>
      </c>
      <c r="F27" s="398">
        <v>1550</v>
      </c>
      <c r="G27" s="398"/>
      <c r="H27" s="398">
        <f t="shared" ref="H27" si="9">F27+G27</f>
        <v>1550</v>
      </c>
      <c r="I27" s="398">
        <v>116.73</v>
      </c>
      <c r="J27" s="398"/>
      <c r="K27" s="398"/>
      <c r="L27" s="398"/>
      <c r="M27" s="398"/>
      <c r="N27" s="398">
        <f t="shared" ref="N27" si="10">H27-I27-J27-K27-L27-M27</f>
        <v>1433.27</v>
      </c>
    </row>
    <row r="28" spans="1:14" ht="10.9" customHeight="1" x14ac:dyDescent="0.2">
      <c r="A28" s="430" t="s">
        <v>35</v>
      </c>
      <c r="B28" s="430"/>
      <c r="C28" s="47"/>
      <c r="D28" s="47"/>
      <c r="E28" s="47"/>
      <c r="F28" s="41">
        <f t="shared" ref="F28:N28" si="11">SUM(F5:F27)</f>
        <v>39250</v>
      </c>
      <c r="G28" s="41">
        <f t="shared" si="11"/>
        <v>500</v>
      </c>
      <c r="H28" s="41">
        <f t="shared" si="11"/>
        <v>39750</v>
      </c>
      <c r="I28" s="41">
        <f t="shared" si="11"/>
        <v>3053.79</v>
      </c>
      <c r="J28" s="41">
        <f t="shared" si="11"/>
        <v>0</v>
      </c>
      <c r="K28" s="41">
        <f t="shared" si="11"/>
        <v>0</v>
      </c>
      <c r="L28" s="41">
        <f t="shared" si="11"/>
        <v>0</v>
      </c>
      <c r="M28" s="41">
        <f t="shared" si="11"/>
        <v>0</v>
      </c>
      <c r="N28" s="41">
        <f t="shared" si="11"/>
        <v>36696.21</v>
      </c>
    </row>
    <row r="29" spans="1:14" ht="10.9" customHeight="1" x14ac:dyDescent="0.2">
      <c r="A29" s="36"/>
      <c r="B29" s="37" t="s">
        <v>404</v>
      </c>
      <c r="C29" s="37"/>
      <c r="D29" s="37"/>
      <c r="E29" s="37"/>
      <c r="F29" s="38"/>
      <c r="G29" s="38"/>
      <c r="H29" s="147"/>
      <c r="I29" s="38"/>
      <c r="J29" s="38"/>
      <c r="K29" s="38"/>
      <c r="L29" s="38"/>
      <c r="M29" s="38"/>
      <c r="N29" s="38"/>
    </row>
    <row r="30" spans="1:14" ht="10.9" customHeight="1" x14ac:dyDescent="0.2">
      <c r="A30" s="449" t="s">
        <v>0</v>
      </c>
      <c r="B30" s="448" t="s">
        <v>7</v>
      </c>
      <c r="C30" s="437" t="s">
        <v>260</v>
      </c>
      <c r="D30" s="437" t="s">
        <v>215</v>
      </c>
      <c r="E30" s="207"/>
      <c r="F30" s="448" t="s">
        <v>10</v>
      </c>
      <c r="G30" s="450" t="s">
        <v>17</v>
      </c>
      <c r="H30" s="448" t="s">
        <v>3</v>
      </c>
      <c r="I30" s="434" t="s">
        <v>8</v>
      </c>
      <c r="J30" s="432"/>
      <c r="K30" s="432"/>
      <c r="L30" s="432"/>
      <c r="M30" s="451"/>
      <c r="N30" s="20" t="s">
        <v>1</v>
      </c>
    </row>
    <row r="31" spans="1:14" ht="10.9" customHeight="1" x14ac:dyDescent="0.2">
      <c r="A31" s="432"/>
      <c r="B31" s="434"/>
      <c r="C31" s="438"/>
      <c r="D31" s="438"/>
      <c r="E31" s="171"/>
      <c r="F31" s="434"/>
      <c r="G31" s="436"/>
      <c r="H31" s="434"/>
      <c r="I31" s="11" t="s">
        <v>4</v>
      </c>
      <c r="J31" s="11" t="s">
        <v>11</v>
      </c>
      <c r="K31" s="11" t="s">
        <v>19</v>
      </c>
      <c r="L31" s="11" t="s">
        <v>6</v>
      </c>
      <c r="M31" s="11" t="s">
        <v>110</v>
      </c>
      <c r="N31" s="16" t="s">
        <v>2</v>
      </c>
    </row>
    <row r="32" spans="1:14" ht="18" x14ac:dyDescent="0.2">
      <c r="A32" s="280">
        <v>1</v>
      </c>
      <c r="B32" s="281" t="s">
        <v>12</v>
      </c>
      <c r="C32" s="281" t="s">
        <v>285</v>
      </c>
      <c r="D32" s="281" t="s">
        <v>286</v>
      </c>
      <c r="E32" s="281"/>
      <c r="F32" s="282">
        <v>10400</v>
      </c>
      <c r="G32" s="282"/>
      <c r="H32" s="282">
        <f t="shared" ref="H32:H42" si="12">F32+G32</f>
        <v>10400</v>
      </c>
      <c r="I32" s="282">
        <v>951.62</v>
      </c>
      <c r="J32" s="282">
        <v>1564.8</v>
      </c>
      <c r="K32" s="282">
        <v>3960</v>
      </c>
      <c r="L32" s="282"/>
      <c r="M32" s="282"/>
      <c r="N32" s="282">
        <f t="shared" ref="N32:N42" si="13">H32-I32-J32-K32-L32-M32</f>
        <v>3923.579999999999</v>
      </c>
    </row>
    <row r="33" spans="1:19" ht="10.9" customHeight="1" x14ac:dyDescent="0.2">
      <c r="A33" s="283">
        <v>2</v>
      </c>
      <c r="B33" s="284" t="s">
        <v>14</v>
      </c>
      <c r="C33" s="284" t="s">
        <v>287</v>
      </c>
      <c r="D33" s="284" t="s">
        <v>219</v>
      </c>
      <c r="E33" s="284"/>
      <c r="F33" s="285">
        <v>10400</v>
      </c>
      <c r="G33" s="285"/>
      <c r="H33" s="285">
        <f t="shared" ref="H33" si="14">F33+G33</f>
        <v>10400</v>
      </c>
      <c r="I33" s="285">
        <v>951.62</v>
      </c>
      <c r="J33" s="285">
        <v>1564.8</v>
      </c>
      <c r="K33" s="286"/>
      <c r="L33" s="286">
        <f>S44</f>
        <v>3637.09</v>
      </c>
      <c r="M33" s="287"/>
      <c r="N33" s="285">
        <f t="shared" si="13"/>
        <v>4246.4899999999989</v>
      </c>
    </row>
    <row r="34" spans="1:19" ht="10.9" customHeight="1" x14ac:dyDescent="0.2">
      <c r="A34" s="14">
        <v>3</v>
      </c>
      <c r="B34" s="43" t="s">
        <v>13</v>
      </c>
      <c r="C34" s="43" t="s">
        <v>288</v>
      </c>
      <c r="D34" s="43" t="s">
        <v>219</v>
      </c>
      <c r="E34" s="43"/>
      <c r="F34" s="13">
        <v>10400</v>
      </c>
      <c r="G34" s="13"/>
      <c r="H34" s="13">
        <f t="shared" si="12"/>
        <v>10400</v>
      </c>
      <c r="I34" s="13">
        <v>951.62</v>
      </c>
      <c r="J34" s="13">
        <v>1564.8</v>
      </c>
      <c r="K34" s="13"/>
      <c r="L34" s="13">
        <f>S40</f>
        <v>3641.78</v>
      </c>
      <c r="M34" s="13"/>
      <c r="N34" s="13">
        <f t="shared" si="13"/>
        <v>4241.7999999999993</v>
      </c>
    </row>
    <row r="35" spans="1:19" ht="18" x14ac:dyDescent="0.2">
      <c r="A35" s="288">
        <v>4</v>
      </c>
      <c r="B35" s="284" t="s">
        <v>5</v>
      </c>
      <c r="C35" s="284" t="s">
        <v>289</v>
      </c>
      <c r="D35" s="284" t="s">
        <v>290</v>
      </c>
      <c r="E35" s="284"/>
      <c r="F35" s="285">
        <v>10400</v>
      </c>
      <c r="G35" s="285"/>
      <c r="H35" s="285">
        <f t="shared" si="12"/>
        <v>10400</v>
      </c>
      <c r="I35" s="285">
        <v>951.62</v>
      </c>
      <c r="J35" s="285">
        <v>1564.8</v>
      </c>
      <c r="K35" s="286">
        <v>3960</v>
      </c>
      <c r="L35" s="287"/>
      <c r="M35" s="287"/>
      <c r="N35" s="285">
        <f t="shared" si="13"/>
        <v>3923.579999999999</v>
      </c>
    </row>
    <row r="36" spans="1:19" ht="10.9" customHeight="1" x14ac:dyDescent="0.2">
      <c r="A36" s="277">
        <v>5</v>
      </c>
      <c r="B36" s="278" t="s">
        <v>25</v>
      </c>
      <c r="C36" s="278" t="s">
        <v>291</v>
      </c>
      <c r="D36" s="278" t="s">
        <v>219</v>
      </c>
      <c r="E36" s="278"/>
      <c r="F36" s="279">
        <v>10400</v>
      </c>
      <c r="G36" s="279"/>
      <c r="H36" s="279">
        <f t="shared" si="12"/>
        <v>10400</v>
      </c>
      <c r="I36" s="279">
        <v>951.62</v>
      </c>
      <c r="J36" s="279">
        <v>1147.3499999999999</v>
      </c>
      <c r="K36" s="279"/>
      <c r="L36" s="279">
        <f>S41</f>
        <v>2339.7800000000002</v>
      </c>
      <c r="M36" s="279">
        <v>1518</v>
      </c>
      <c r="N36" s="279">
        <f t="shared" si="13"/>
        <v>4443.2499999999982</v>
      </c>
      <c r="O36" s="413" t="s">
        <v>42</v>
      </c>
      <c r="P36" s="413"/>
      <c r="Q36" s="413"/>
      <c r="R36" s="413"/>
      <c r="S36" s="180"/>
    </row>
    <row r="37" spans="1:19" ht="10.9" customHeight="1" x14ac:dyDescent="0.2">
      <c r="A37" s="354">
        <v>6</v>
      </c>
      <c r="B37" s="355" t="s">
        <v>45</v>
      </c>
      <c r="C37" s="355" t="s">
        <v>292</v>
      </c>
      <c r="D37" s="355" t="s">
        <v>219</v>
      </c>
      <c r="E37" s="355"/>
      <c r="F37" s="356">
        <v>10400</v>
      </c>
      <c r="G37" s="356"/>
      <c r="H37" s="356">
        <f t="shared" si="12"/>
        <v>10400</v>
      </c>
      <c r="I37" s="356">
        <v>951.62</v>
      </c>
      <c r="J37" s="356">
        <v>1564.8</v>
      </c>
      <c r="K37" s="356"/>
      <c r="L37" s="356"/>
      <c r="M37" s="356">
        <v>2268</v>
      </c>
      <c r="N37" s="356">
        <f t="shared" si="13"/>
        <v>5615.579999999999</v>
      </c>
      <c r="P37" s="297">
        <v>3</v>
      </c>
      <c r="Q37" s="300" t="s">
        <v>13</v>
      </c>
      <c r="R37" s="303" t="s">
        <v>288</v>
      </c>
      <c r="S37" s="60">
        <v>2045.24</v>
      </c>
    </row>
    <row r="38" spans="1:19" ht="10.9" customHeight="1" x14ac:dyDescent="0.2">
      <c r="A38" s="14">
        <v>7</v>
      </c>
      <c r="B38" s="43" t="s">
        <v>46</v>
      </c>
      <c r="C38" s="43" t="s">
        <v>293</v>
      </c>
      <c r="D38" s="43" t="s">
        <v>219</v>
      </c>
      <c r="E38" s="43"/>
      <c r="F38" s="13">
        <v>10400</v>
      </c>
      <c r="G38" s="13"/>
      <c r="H38" s="13">
        <f t="shared" si="12"/>
        <v>10400</v>
      </c>
      <c r="I38" s="13">
        <v>951.62</v>
      </c>
      <c r="J38" s="13">
        <v>1564.8</v>
      </c>
      <c r="K38" s="13"/>
      <c r="L38" s="13">
        <f>S48</f>
        <v>2346.4299999999998</v>
      </c>
      <c r="M38" s="13"/>
      <c r="N38" s="13">
        <f t="shared" si="13"/>
        <v>5537.15</v>
      </c>
      <c r="P38" s="298"/>
      <c r="Q38" s="301"/>
      <c r="R38" s="304"/>
      <c r="S38" s="27">
        <v>874.27</v>
      </c>
    </row>
    <row r="39" spans="1:19" x14ac:dyDescent="0.2">
      <c r="A39" s="28">
        <v>8</v>
      </c>
      <c r="B39" s="42" t="s">
        <v>16</v>
      </c>
      <c r="C39" s="42" t="s">
        <v>294</v>
      </c>
      <c r="D39" s="42" t="s">
        <v>295</v>
      </c>
      <c r="E39" s="42"/>
      <c r="F39" s="27">
        <v>10400</v>
      </c>
      <c r="G39" s="27"/>
      <c r="H39" s="27">
        <f t="shared" si="12"/>
        <v>10400</v>
      </c>
      <c r="I39" s="27">
        <v>951.62</v>
      </c>
      <c r="J39" s="27">
        <v>1564.8</v>
      </c>
      <c r="K39" s="27"/>
      <c r="L39" s="27"/>
      <c r="M39" s="27"/>
      <c r="N39" s="27">
        <f t="shared" si="13"/>
        <v>7883.579999999999</v>
      </c>
      <c r="P39" s="298"/>
      <c r="Q39" s="301"/>
      <c r="R39" s="304"/>
      <c r="S39" s="177">
        <v>722.27</v>
      </c>
    </row>
    <row r="40" spans="1:19" x14ac:dyDescent="0.2">
      <c r="A40" s="277">
        <v>9</v>
      </c>
      <c r="B40" s="289" t="s">
        <v>23</v>
      </c>
      <c r="C40" s="289" t="s">
        <v>296</v>
      </c>
      <c r="D40" s="289" t="s">
        <v>297</v>
      </c>
      <c r="E40" s="289"/>
      <c r="F40" s="279">
        <v>10400</v>
      </c>
      <c r="G40" s="279"/>
      <c r="H40" s="279">
        <f t="shared" si="12"/>
        <v>10400</v>
      </c>
      <c r="I40" s="279">
        <v>951.62</v>
      </c>
      <c r="J40" s="279">
        <v>1564.8</v>
      </c>
      <c r="K40" s="279">
        <v>3960</v>
      </c>
      <c r="L40" s="279"/>
      <c r="M40" s="279"/>
      <c r="N40" s="279">
        <f t="shared" si="13"/>
        <v>3923.579999999999</v>
      </c>
      <c r="P40" s="299"/>
      <c r="Q40" s="302"/>
      <c r="R40" s="305"/>
      <c r="S40" s="272">
        <f>SUM(S37:S39)</f>
        <v>3641.78</v>
      </c>
    </row>
    <row r="41" spans="1:19" ht="10.9" customHeight="1" x14ac:dyDescent="0.2">
      <c r="A41" s="283">
        <v>10</v>
      </c>
      <c r="B41" s="284" t="s">
        <v>15</v>
      </c>
      <c r="C41" s="284" t="s">
        <v>298</v>
      </c>
      <c r="D41" s="284" t="s">
        <v>219</v>
      </c>
      <c r="E41" s="284"/>
      <c r="F41" s="285">
        <v>10400</v>
      </c>
      <c r="G41" s="285"/>
      <c r="H41" s="285">
        <f t="shared" si="12"/>
        <v>10400</v>
      </c>
      <c r="I41" s="285">
        <v>951.62</v>
      </c>
      <c r="J41" s="285">
        <v>1564.8</v>
      </c>
      <c r="K41" s="285"/>
      <c r="L41" s="285">
        <f>S49</f>
        <v>2417.42</v>
      </c>
      <c r="M41" s="285"/>
      <c r="N41" s="285">
        <f t="shared" si="13"/>
        <v>5466.1599999999989</v>
      </c>
      <c r="P41" s="262">
        <v>5</v>
      </c>
      <c r="Q41" s="264" t="s">
        <v>25</v>
      </c>
      <c r="R41" s="264" t="s">
        <v>291</v>
      </c>
      <c r="S41" s="265">
        <v>2339.7800000000002</v>
      </c>
    </row>
    <row r="42" spans="1:19" ht="10.9" customHeight="1" x14ac:dyDescent="0.2">
      <c r="A42" s="7">
        <v>11</v>
      </c>
      <c r="B42" s="45" t="s">
        <v>47</v>
      </c>
      <c r="C42" s="178" t="s">
        <v>299</v>
      </c>
      <c r="D42" s="178" t="s">
        <v>300</v>
      </c>
      <c r="E42" s="178"/>
      <c r="F42" s="13">
        <v>10400</v>
      </c>
      <c r="G42" s="13"/>
      <c r="H42" s="12">
        <f t="shared" si="12"/>
        <v>10400</v>
      </c>
      <c r="I42" s="13">
        <v>951.62</v>
      </c>
      <c r="J42" s="12">
        <v>1564.8</v>
      </c>
      <c r="K42" s="6"/>
      <c r="L42" s="6">
        <v>1137.1300000000001</v>
      </c>
      <c r="M42" s="6"/>
      <c r="N42" s="13">
        <f t="shared" si="13"/>
        <v>6746.4499999999989</v>
      </c>
      <c r="P42" s="414">
        <v>2</v>
      </c>
      <c r="Q42" s="417" t="s">
        <v>14</v>
      </c>
      <c r="R42" s="420" t="s">
        <v>287</v>
      </c>
      <c r="S42" s="4">
        <v>3147.08</v>
      </c>
    </row>
    <row r="43" spans="1:19" ht="10.9" customHeight="1" x14ac:dyDescent="0.2">
      <c r="A43" s="430" t="s">
        <v>21</v>
      </c>
      <c r="B43" s="430"/>
      <c r="C43" s="47"/>
      <c r="D43" s="47"/>
      <c r="E43" s="47"/>
      <c r="F43" s="41">
        <f>SUM(F32:F42)</f>
        <v>114400</v>
      </c>
      <c r="G43" s="41"/>
      <c r="H43" s="41">
        <f t="shared" ref="H43:N43" si="15">SUM(H32:H42)</f>
        <v>114400</v>
      </c>
      <c r="I43" s="41">
        <f t="shared" si="15"/>
        <v>10467.820000000002</v>
      </c>
      <c r="J43" s="41">
        <f t="shared" si="15"/>
        <v>16795.349999999995</v>
      </c>
      <c r="K43" s="41">
        <f t="shared" si="15"/>
        <v>11880</v>
      </c>
      <c r="L43" s="41">
        <f t="shared" si="15"/>
        <v>15519.630000000001</v>
      </c>
      <c r="M43" s="41">
        <f t="shared" si="15"/>
        <v>3786</v>
      </c>
      <c r="N43" s="41">
        <f t="shared" si="15"/>
        <v>55951.19999999999</v>
      </c>
      <c r="P43" s="415"/>
      <c r="Q43" s="418"/>
      <c r="R43" s="421"/>
      <c r="S43" s="12">
        <v>490.01</v>
      </c>
    </row>
    <row r="44" spans="1:19" ht="10.9" customHeight="1" x14ac:dyDescent="0.2">
      <c r="A44" s="180"/>
      <c r="B44" s="180"/>
      <c r="C44" s="180"/>
      <c r="D44" s="180"/>
      <c r="E44" s="180"/>
      <c r="F44" s="181"/>
      <c r="G44" s="182"/>
      <c r="H44" s="181"/>
      <c r="I44" s="181"/>
      <c r="J44" s="181"/>
      <c r="K44" s="181"/>
      <c r="L44" s="181"/>
      <c r="M44" s="181"/>
      <c r="N44" s="181"/>
      <c r="P44" s="416"/>
      <c r="Q44" s="419"/>
      <c r="R44" s="422"/>
      <c r="S44" s="272">
        <f>SUM(S42:S43)</f>
        <v>3637.09</v>
      </c>
    </row>
    <row r="45" spans="1:19" ht="10.9" customHeight="1" x14ac:dyDescent="0.2">
      <c r="E45" s="180"/>
      <c r="F45" s="181"/>
      <c r="G45" s="181"/>
      <c r="H45" s="181"/>
      <c r="I45" s="181"/>
      <c r="J45" s="181"/>
      <c r="K45" s="181"/>
      <c r="L45" s="181"/>
      <c r="M45" s="181"/>
      <c r="N45" s="181"/>
      <c r="P45" s="423">
        <v>11</v>
      </c>
      <c r="Q45" s="424" t="s">
        <v>467</v>
      </c>
      <c r="R45" s="426" t="s">
        <v>299</v>
      </c>
      <c r="S45" s="4">
        <v>544.59</v>
      </c>
    </row>
    <row r="46" spans="1:19" ht="10.9" customHeight="1" x14ac:dyDescent="0.2">
      <c r="E46" s="180"/>
      <c r="F46" s="181"/>
      <c r="G46" s="181"/>
      <c r="H46" s="181"/>
      <c r="I46" s="181"/>
      <c r="J46" s="181"/>
      <c r="K46" s="181"/>
      <c r="L46" s="181"/>
      <c r="M46" s="181"/>
      <c r="N46" s="181"/>
      <c r="P46" s="413"/>
      <c r="Q46" s="425"/>
      <c r="R46" s="427"/>
      <c r="S46" s="276">
        <v>592.54</v>
      </c>
    </row>
    <row r="47" spans="1:19" ht="10.9" customHeight="1" x14ac:dyDescent="0.2">
      <c r="E47" s="180"/>
      <c r="F47" s="181"/>
      <c r="G47" s="181"/>
      <c r="H47" s="181"/>
      <c r="I47" s="181"/>
      <c r="J47" s="181"/>
      <c r="K47" s="181"/>
      <c r="L47" s="181"/>
      <c r="M47" s="181"/>
      <c r="N47" s="181"/>
      <c r="P47" s="413"/>
      <c r="Q47" s="425"/>
      <c r="R47" s="427"/>
      <c r="S47" s="272">
        <f>SUM(S45:S46)</f>
        <v>1137.1300000000001</v>
      </c>
    </row>
    <row r="48" spans="1:19" ht="10.9" customHeight="1" x14ac:dyDescent="0.2">
      <c r="E48" s="180"/>
      <c r="F48" s="181"/>
      <c r="G48" s="181"/>
      <c r="H48" s="181"/>
      <c r="I48" s="181"/>
      <c r="J48" s="181"/>
      <c r="K48" s="181"/>
      <c r="L48" s="181"/>
      <c r="M48" s="181"/>
      <c r="N48" s="181"/>
      <c r="P48" s="80">
        <v>7</v>
      </c>
      <c r="Q48" s="268" t="s">
        <v>468</v>
      </c>
      <c r="R48" s="268" t="s">
        <v>293</v>
      </c>
      <c r="S48" s="269">
        <v>2346.4299999999998</v>
      </c>
    </row>
    <row r="49" spans="1:19" ht="10.9" customHeight="1" x14ac:dyDescent="0.2">
      <c r="E49" s="180"/>
      <c r="F49" s="181"/>
      <c r="G49" s="181"/>
      <c r="H49" s="181"/>
      <c r="I49" s="181"/>
      <c r="J49" s="181"/>
      <c r="K49" s="181"/>
      <c r="L49" s="181"/>
      <c r="M49" s="181"/>
      <c r="N49" s="181"/>
      <c r="P49" s="270">
        <v>10</v>
      </c>
      <c r="Q49" s="266" t="s">
        <v>15</v>
      </c>
      <c r="R49" s="266" t="s">
        <v>298</v>
      </c>
      <c r="S49" s="267">
        <v>2417.42</v>
      </c>
    </row>
    <row r="50" spans="1:19" ht="10.9" customHeight="1" x14ac:dyDescent="0.2">
      <c r="E50" s="180"/>
      <c r="F50" s="181"/>
      <c r="G50" s="181"/>
      <c r="H50" s="181"/>
      <c r="I50" s="181"/>
      <c r="J50" s="181"/>
      <c r="K50" s="181"/>
      <c r="L50" s="181"/>
      <c r="M50" s="181"/>
      <c r="N50" s="181"/>
      <c r="P50" s="180"/>
      <c r="Q50" s="180"/>
      <c r="R50" s="180"/>
      <c r="S50" s="263">
        <f>S40+S41+S44+S47+S48+S49</f>
        <v>15519.630000000003</v>
      </c>
    </row>
    <row r="51" spans="1:19" ht="10.9" customHeight="1" x14ac:dyDescent="0.2">
      <c r="E51" s="180"/>
      <c r="F51" s="181"/>
      <c r="G51" s="181"/>
      <c r="H51" s="181"/>
      <c r="I51" s="181"/>
      <c r="J51" s="181"/>
      <c r="K51" s="181"/>
      <c r="L51" s="181"/>
      <c r="M51" s="181"/>
      <c r="N51" s="181"/>
    </row>
    <row r="52" spans="1:19" ht="10.9" customHeight="1" x14ac:dyDescent="0.2">
      <c r="E52" s="180"/>
      <c r="F52" s="181"/>
      <c r="G52" s="181"/>
      <c r="H52" s="181"/>
      <c r="I52" s="181"/>
      <c r="J52" s="181"/>
      <c r="K52" s="181"/>
      <c r="L52" s="181"/>
      <c r="M52" s="181"/>
      <c r="N52" s="181"/>
    </row>
    <row r="53" spans="1:19" ht="10.9" customHeight="1" x14ac:dyDescent="0.2">
      <c r="E53" s="180"/>
      <c r="F53" s="181"/>
      <c r="G53" s="181"/>
      <c r="H53" s="181"/>
      <c r="I53" s="181"/>
      <c r="J53" s="181"/>
      <c r="K53" s="181"/>
      <c r="L53" s="181"/>
      <c r="M53" s="181"/>
      <c r="N53" s="181"/>
      <c r="P53" s="180"/>
      <c r="Q53" s="180"/>
      <c r="R53" s="180"/>
      <c r="S53" s="263"/>
    </row>
    <row r="54" spans="1:19" ht="10.9" customHeight="1" x14ac:dyDescent="0.2">
      <c r="A54" s="52"/>
      <c r="B54" s="23" t="s">
        <v>26</v>
      </c>
      <c r="C54" s="23"/>
      <c r="D54" s="23"/>
      <c r="E54" s="23"/>
      <c r="F54" s="53"/>
      <c r="G54" s="53"/>
      <c r="H54" s="53"/>
      <c r="I54" s="53"/>
      <c r="J54" s="53"/>
      <c r="K54" s="53"/>
      <c r="L54" s="53"/>
      <c r="M54" s="53"/>
      <c r="N54" s="53"/>
    </row>
    <row r="55" spans="1:19" ht="10.9" customHeight="1" x14ac:dyDescent="0.2">
      <c r="A55" s="449" t="s">
        <v>0</v>
      </c>
      <c r="B55" s="448" t="s">
        <v>7</v>
      </c>
      <c r="C55" s="437" t="s">
        <v>260</v>
      </c>
      <c r="D55" s="437" t="s">
        <v>215</v>
      </c>
      <c r="E55" s="207"/>
      <c r="F55" s="448" t="s">
        <v>9</v>
      </c>
      <c r="G55" s="450" t="s">
        <v>60</v>
      </c>
      <c r="H55" s="433" t="s">
        <v>3</v>
      </c>
      <c r="I55" s="445" t="s">
        <v>8</v>
      </c>
      <c r="J55" s="446"/>
      <c r="K55" s="446"/>
      <c r="L55" s="446"/>
      <c r="M55" s="447"/>
      <c r="N55" s="20" t="s">
        <v>1</v>
      </c>
    </row>
    <row r="56" spans="1:19" ht="10.9" customHeight="1" x14ac:dyDescent="0.2">
      <c r="A56" s="432"/>
      <c r="B56" s="434"/>
      <c r="C56" s="438"/>
      <c r="D56" s="438"/>
      <c r="E56" s="171"/>
      <c r="F56" s="434"/>
      <c r="G56" s="436"/>
      <c r="H56" s="434"/>
      <c r="I56" s="11" t="s">
        <v>4</v>
      </c>
      <c r="J56" s="11" t="s">
        <v>11</v>
      </c>
      <c r="K56" s="11" t="s">
        <v>20</v>
      </c>
      <c r="L56" s="11" t="s">
        <v>6</v>
      </c>
      <c r="M56" s="11" t="s">
        <v>17</v>
      </c>
      <c r="N56" s="16" t="s">
        <v>2</v>
      </c>
    </row>
    <row r="57" spans="1:19" ht="11.1" customHeight="1" x14ac:dyDescent="0.2">
      <c r="A57" s="14">
        <v>1</v>
      </c>
      <c r="B57" s="43" t="s">
        <v>70</v>
      </c>
      <c r="C57" s="43" t="s">
        <v>301</v>
      </c>
      <c r="D57" s="43" t="s">
        <v>480</v>
      </c>
      <c r="E57" s="43" t="s">
        <v>382</v>
      </c>
      <c r="F57" s="13">
        <v>4000</v>
      </c>
      <c r="G57" s="13"/>
      <c r="H57" s="13">
        <f t="shared" ref="H57:H67" si="16">F57+G57</f>
        <v>4000</v>
      </c>
      <c r="I57" s="13">
        <v>373.4</v>
      </c>
      <c r="J57" s="13">
        <v>114.76</v>
      </c>
      <c r="K57" s="13"/>
      <c r="L57" s="13"/>
      <c r="M57" s="13"/>
      <c r="N57" s="13">
        <f t="shared" ref="N57:N86" si="17">H57-I57-J57-K57-L57-M57</f>
        <v>3511.8399999999997</v>
      </c>
    </row>
    <row r="58" spans="1:19" ht="11.1" customHeight="1" x14ac:dyDescent="0.2">
      <c r="A58" s="190">
        <v>2</v>
      </c>
      <c r="B58" s="191" t="s">
        <v>366</v>
      </c>
      <c r="C58" s="191" t="s">
        <v>367</v>
      </c>
      <c r="D58" s="191" t="s">
        <v>473</v>
      </c>
      <c r="E58" s="191" t="s">
        <v>385</v>
      </c>
      <c r="F58" s="192">
        <v>3200</v>
      </c>
      <c r="G58" s="192"/>
      <c r="H58" s="192">
        <f>F58+G58</f>
        <v>3200</v>
      </c>
      <c r="I58" s="192">
        <v>277.39999999999998</v>
      </c>
      <c r="J58" s="192">
        <v>12.3</v>
      </c>
      <c r="K58" s="192"/>
      <c r="L58" s="192"/>
      <c r="M58" s="192"/>
      <c r="N58" s="192">
        <f t="shared" si="17"/>
        <v>2910.2999999999997</v>
      </c>
    </row>
    <row r="59" spans="1:19" ht="11.1" customHeight="1" x14ac:dyDescent="0.2">
      <c r="A59" s="14">
        <v>3</v>
      </c>
      <c r="B59" s="43" t="s">
        <v>71</v>
      </c>
      <c r="C59" s="43" t="s">
        <v>302</v>
      </c>
      <c r="D59" s="43" t="s">
        <v>481</v>
      </c>
      <c r="E59" s="43" t="s">
        <v>390</v>
      </c>
      <c r="F59" s="13">
        <v>1550</v>
      </c>
      <c r="G59" s="13"/>
      <c r="H59" s="13">
        <f>F59+G59</f>
        <v>1550</v>
      </c>
      <c r="I59" s="13">
        <v>116.73</v>
      </c>
      <c r="J59" s="13"/>
      <c r="K59" s="13"/>
      <c r="L59" s="13"/>
      <c r="M59" s="13"/>
      <c r="N59" s="13">
        <f t="shared" si="17"/>
        <v>1433.27</v>
      </c>
    </row>
    <row r="60" spans="1:19" ht="11.1" customHeight="1" x14ac:dyDescent="0.2">
      <c r="A60" s="307">
        <v>4</v>
      </c>
      <c r="B60" s="308" t="s">
        <v>72</v>
      </c>
      <c r="C60" s="308" t="s">
        <v>303</v>
      </c>
      <c r="D60" s="308" t="s">
        <v>474</v>
      </c>
      <c r="E60" s="308" t="s">
        <v>384</v>
      </c>
      <c r="F60" s="309">
        <v>3200</v>
      </c>
      <c r="G60" s="309"/>
      <c r="H60" s="309">
        <f t="shared" si="16"/>
        <v>3200</v>
      </c>
      <c r="I60" s="309">
        <v>277.39999999999998</v>
      </c>
      <c r="J60" s="309">
        <v>12.3</v>
      </c>
      <c r="K60" s="309"/>
      <c r="L60" s="309"/>
      <c r="M60" s="309"/>
      <c r="N60" s="309">
        <f t="shared" si="17"/>
        <v>2910.2999999999997</v>
      </c>
    </row>
    <row r="61" spans="1:19" ht="11.1" customHeight="1" x14ac:dyDescent="0.2">
      <c r="A61" s="5">
        <v>5</v>
      </c>
      <c r="B61" s="208" t="s">
        <v>73</v>
      </c>
      <c r="C61" s="208" t="s">
        <v>304</v>
      </c>
      <c r="D61" s="208" t="s">
        <v>475</v>
      </c>
      <c r="E61" s="208" t="s">
        <v>390</v>
      </c>
      <c r="F61" s="9">
        <v>3200</v>
      </c>
      <c r="G61" s="9"/>
      <c r="H61" s="13">
        <f t="shared" si="16"/>
        <v>3200</v>
      </c>
      <c r="I61" s="13">
        <v>277.39999999999998</v>
      </c>
      <c r="J61" s="13">
        <v>12.3</v>
      </c>
      <c r="K61" s="13"/>
      <c r="L61" s="13"/>
      <c r="M61" s="13"/>
      <c r="N61" s="13">
        <f t="shared" si="17"/>
        <v>2910.2999999999997</v>
      </c>
    </row>
    <row r="62" spans="1:19" ht="11.1" customHeight="1" x14ac:dyDescent="0.2">
      <c r="A62" s="190">
        <v>6</v>
      </c>
      <c r="B62" s="191" t="s">
        <v>74</v>
      </c>
      <c r="C62" s="191" t="s">
        <v>305</v>
      </c>
      <c r="D62" s="191" t="s">
        <v>476</v>
      </c>
      <c r="E62" s="191" t="s">
        <v>387</v>
      </c>
      <c r="F62" s="192">
        <v>3200</v>
      </c>
      <c r="G62" s="192">
        <v>3200</v>
      </c>
      <c r="H62" s="192">
        <f t="shared" ref="H62:H63" si="18">F62+G62</f>
        <v>6400</v>
      </c>
      <c r="I62" s="192">
        <v>277.39999999999998</v>
      </c>
      <c r="J62" s="192">
        <v>12.3</v>
      </c>
      <c r="K62" s="192"/>
      <c r="L62" s="192"/>
      <c r="M62" s="192"/>
      <c r="N62" s="192">
        <f t="shared" si="17"/>
        <v>6110.3</v>
      </c>
    </row>
    <row r="63" spans="1:19" x14ac:dyDescent="0.2">
      <c r="A63" s="5">
        <v>7</v>
      </c>
      <c r="B63" s="208" t="s">
        <v>522</v>
      </c>
      <c r="C63" s="208" t="s">
        <v>523</v>
      </c>
      <c r="D63" s="208" t="s">
        <v>524</v>
      </c>
      <c r="E63" s="208" t="s">
        <v>390</v>
      </c>
      <c r="F63" s="9">
        <v>3200</v>
      </c>
      <c r="G63" s="9">
        <v>1000</v>
      </c>
      <c r="H63" s="13">
        <f t="shared" si="18"/>
        <v>4200</v>
      </c>
      <c r="I63" s="13">
        <v>397.58</v>
      </c>
      <c r="J63" s="13">
        <v>144.76</v>
      </c>
      <c r="K63" s="13"/>
      <c r="L63" s="13"/>
      <c r="M63" s="13"/>
      <c r="N63" s="13">
        <f t="shared" si="17"/>
        <v>3657.66</v>
      </c>
    </row>
    <row r="64" spans="1:19" ht="18" x14ac:dyDescent="0.2">
      <c r="A64" s="307">
        <v>8</v>
      </c>
      <c r="B64" s="308" t="s">
        <v>57</v>
      </c>
      <c r="C64" s="308" t="s">
        <v>270</v>
      </c>
      <c r="D64" s="308" t="s">
        <v>482</v>
      </c>
      <c r="E64" s="308" t="s">
        <v>515</v>
      </c>
      <c r="F64" s="309">
        <v>1800</v>
      </c>
      <c r="G64" s="309"/>
      <c r="H64" s="309">
        <f>F64+G64</f>
        <v>1800</v>
      </c>
      <c r="I64" s="309">
        <v>139.22999999999999</v>
      </c>
      <c r="J64" s="309"/>
      <c r="K64" s="309"/>
      <c r="L64" s="309"/>
      <c r="M64" s="309"/>
      <c r="N64" s="309">
        <f t="shared" si="17"/>
        <v>1660.77</v>
      </c>
    </row>
    <row r="65" spans="1:14" ht="18" x14ac:dyDescent="0.2">
      <c r="A65" s="14">
        <v>9</v>
      </c>
      <c r="B65" s="43" t="s">
        <v>94</v>
      </c>
      <c r="C65" s="43" t="s">
        <v>315</v>
      </c>
      <c r="D65" s="43" t="s">
        <v>483</v>
      </c>
      <c r="E65" s="43" t="s">
        <v>385</v>
      </c>
      <c r="F65" s="13">
        <v>2600</v>
      </c>
      <c r="G65" s="13"/>
      <c r="H65" s="13">
        <f>F65+G65</f>
        <v>2600</v>
      </c>
      <c r="I65" s="13">
        <v>211.23</v>
      </c>
      <c r="J65" s="13"/>
      <c r="K65" s="13"/>
      <c r="L65" s="13"/>
      <c r="M65" s="13"/>
      <c r="N65" s="13">
        <f t="shared" si="17"/>
        <v>2388.77</v>
      </c>
    </row>
    <row r="66" spans="1:14" ht="11.1" customHeight="1" x14ac:dyDescent="0.2">
      <c r="A66" s="190">
        <v>10</v>
      </c>
      <c r="B66" s="191" t="s">
        <v>128</v>
      </c>
      <c r="C66" s="191" t="s">
        <v>306</v>
      </c>
      <c r="D66" s="191" t="s">
        <v>497</v>
      </c>
      <c r="E66" s="191"/>
      <c r="F66" s="192">
        <v>5000</v>
      </c>
      <c r="G66" s="192"/>
      <c r="H66" s="192">
        <f t="shared" si="16"/>
        <v>5000</v>
      </c>
      <c r="I66" s="192">
        <v>509.58</v>
      </c>
      <c r="J66" s="192">
        <v>312.89</v>
      </c>
      <c r="K66" s="192"/>
      <c r="L66" s="192"/>
      <c r="M66" s="192"/>
      <c r="N66" s="192">
        <f t="shared" si="17"/>
        <v>4177.53</v>
      </c>
    </row>
    <row r="67" spans="1:14" ht="11.1" customHeight="1" x14ac:dyDescent="0.2">
      <c r="A67" s="14">
        <v>11</v>
      </c>
      <c r="B67" s="43" t="s">
        <v>76</v>
      </c>
      <c r="C67" s="43" t="s">
        <v>307</v>
      </c>
      <c r="D67" s="43" t="s">
        <v>490</v>
      </c>
      <c r="E67" s="43"/>
      <c r="F67" s="13">
        <v>1550</v>
      </c>
      <c r="G67" s="13"/>
      <c r="H67" s="13">
        <f t="shared" si="16"/>
        <v>1550</v>
      </c>
      <c r="I67" s="13">
        <v>116.73</v>
      </c>
      <c r="J67" s="13"/>
      <c r="K67" s="13"/>
      <c r="L67" s="13"/>
      <c r="M67" s="13"/>
      <c r="N67" s="13">
        <f t="shared" si="17"/>
        <v>1433.27</v>
      </c>
    </row>
    <row r="68" spans="1:14" ht="18" x14ac:dyDescent="0.2">
      <c r="A68" s="190">
        <v>12</v>
      </c>
      <c r="B68" s="191" t="s">
        <v>77</v>
      </c>
      <c r="C68" s="191" t="s">
        <v>308</v>
      </c>
      <c r="D68" s="191" t="s">
        <v>493</v>
      </c>
      <c r="E68" s="191" t="s">
        <v>382</v>
      </c>
      <c r="F68" s="192">
        <v>1550</v>
      </c>
      <c r="G68" s="192"/>
      <c r="H68" s="192">
        <f t="shared" ref="H68:H69" si="19">F68+G68</f>
        <v>1550</v>
      </c>
      <c r="I68" s="192">
        <v>116.73</v>
      </c>
      <c r="J68" s="192"/>
      <c r="K68" s="192"/>
      <c r="L68" s="192"/>
      <c r="M68" s="192"/>
      <c r="N68" s="192">
        <f t="shared" si="17"/>
        <v>1433.27</v>
      </c>
    </row>
    <row r="69" spans="1:14" ht="18" x14ac:dyDescent="0.2">
      <c r="A69" s="277">
        <v>13</v>
      </c>
      <c r="B69" s="278" t="s">
        <v>78</v>
      </c>
      <c r="C69" s="278" t="s">
        <v>309</v>
      </c>
      <c r="D69" s="278" t="s">
        <v>484</v>
      </c>
      <c r="E69" s="278" t="s">
        <v>384</v>
      </c>
      <c r="F69" s="279">
        <v>1550</v>
      </c>
      <c r="G69" s="279"/>
      <c r="H69" s="279">
        <f t="shared" si="19"/>
        <v>1550</v>
      </c>
      <c r="I69" s="279">
        <v>116.73</v>
      </c>
      <c r="J69" s="279"/>
      <c r="K69" s="279"/>
      <c r="L69" s="279"/>
      <c r="M69" s="279"/>
      <c r="N69" s="279">
        <f t="shared" si="17"/>
        <v>1433.27</v>
      </c>
    </row>
    <row r="70" spans="1:14" ht="11.1" customHeight="1" x14ac:dyDescent="0.2">
      <c r="A70" s="190">
        <v>14</v>
      </c>
      <c r="B70" s="191" t="s">
        <v>79</v>
      </c>
      <c r="C70" s="191" t="s">
        <v>310</v>
      </c>
      <c r="D70" s="191" t="s">
        <v>498</v>
      </c>
      <c r="E70" s="191" t="s">
        <v>386</v>
      </c>
      <c r="F70" s="192">
        <v>5000</v>
      </c>
      <c r="G70" s="27">
        <v>2000</v>
      </c>
      <c r="H70" s="192">
        <f t="shared" ref="H70:H75" si="20">F70+G70</f>
        <v>7000</v>
      </c>
      <c r="I70" s="192">
        <v>789.58</v>
      </c>
      <c r="J70" s="192">
        <v>799.14</v>
      </c>
      <c r="K70" s="192"/>
      <c r="L70" s="192"/>
      <c r="M70" s="192"/>
      <c r="N70" s="192">
        <f t="shared" si="17"/>
        <v>5411.28</v>
      </c>
    </row>
    <row r="71" spans="1:14" ht="11.1" customHeight="1" x14ac:dyDescent="0.2">
      <c r="A71" s="14">
        <v>15</v>
      </c>
      <c r="B71" s="15" t="s">
        <v>247</v>
      </c>
      <c r="C71" s="43" t="s">
        <v>319</v>
      </c>
      <c r="D71" s="43" t="s">
        <v>477</v>
      </c>
      <c r="E71" s="43" t="s">
        <v>386</v>
      </c>
      <c r="F71" s="13">
        <v>3200</v>
      </c>
      <c r="G71" s="13"/>
      <c r="H71" s="13">
        <f>F71+G71</f>
        <v>3200</v>
      </c>
      <c r="I71" s="13">
        <v>277.39999999999998</v>
      </c>
      <c r="J71" s="13">
        <v>12.3</v>
      </c>
      <c r="K71" s="13"/>
      <c r="L71" s="13"/>
      <c r="M71" s="13"/>
      <c r="N71" s="13">
        <f t="shared" si="17"/>
        <v>2910.2999999999997</v>
      </c>
    </row>
    <row r="72" spans="1:14" ht="11.1" customHeight="1" x14ac:dyDescent="0.2">
      <c r="A72" s="307">
        <v>16</v>
      </c>
      <c r="B72" s="308" t="s">
        <v>80</v>
      </c>
      <c r="C72" s="308" t="s">
        <v>311</v>
      </c>
      <c r="D72" s="308" t="s">
        <v>499</v>
      </c>
      <c r="E72" s="308"/>
      <c r="F72" s="309">
        <v>5000</v>
      </c>
      <c r="G72" s="309"/>
      <c r="H72" s="309">
        <f t="shared" si="20"/>
        <v>5000</v>
      </c>
      <c r="I72" s="309">
        <v>509.58</v>
      </c>
      <c r="J72" s="309">
        <v>312.89</v>
      </c>
      <c r="K72" s="309"/>
      <c r="L72" s="309"/>
      <c r="M72" s="309"/>
      <c r="N72" s="309">
        <f t="shared" si="17"/>
        <v>4177.53</v>
      </c>
    </row>
    <row r="73" spans="1:14" ht="18" x14ac:dyDescent="0.2">
      <c r="A73" s="277">
        <v>17</v>
      </c>
      <c r="B73" s="278" t="s">
        <v>81</v>
      </c>
      <c r="C73" s="278" t="s">
        <v>312</v>
      </c>
      <c r="D73" s="278" t="s">
        <v>494</v>
      </c>
      <c r="E73" s="278" t="s">
        <v>384</v>
      </c>
      <c r="F73" s="279">
        <v>1550</v>
      </c>
      <c r="G73" s="279"/>
      <c r="H73" s="279">
        <f t="shared" si="20"/>
        <v>1550</v>
      </c>
      <c r="I73" s="279">
        <v>116.73</v>
      </c>
      <c r="J73" s="279"/>
      <c r="K73" s="279"/>
      <c r="L73" s="279"/>
      <c r="M73" s="279"/>
      <c r="N73" s="279">
        <f t="shared" si="17"/>
        <v>1433.27</v>
      </c>
    </row>
    <row r="74" spans="1:14" x14ac:dyDescent="0.2">
      <c r="A74" s="190">
        <v>18</v>
      </c>
      <c r="B74" s="191" t="s">
        <v>469</v>
      </c>
      <c r="C74" s="191" t="s">
        <v>470</v>
      </c>
      <c r="D74" s="191" t="s">
        <v>479</v>
      </c>
      <c r="E74" s="191"/>
      <c r="F74" s="192">
        <v>3200</v>
      </c>
      <c r="G74" s="192"/>
      <c r="H74" s="192">
        <f>F74+G74</f>
        <v>3200</v>
      </c>
      <c r="I74" s="192">
        <v>277.39999999999998</v>
      </c>
      <c r="J74" s="192">
        <v>28.2</v>
      </c>
      <c r="K74" s="192"/>
      <c r="L74" s="192"/>
      <c r="M74" s="192"/>
      <c r="N74" s="192">
        <f t="shared" si="17"/>
        <v>2894.4</v>
      </c>
    </row>
    <row r="75" spans="1:14" ht="18" x14ac:dyDescent="0.2">
      <c r="A75" s="14">
        <v>19</v>
      </c>
      <c r="B75" s="43" t="s">
        <v>82</v>
      </c>
      <c r="C75" s="43" t="s">
        <v>313</v>
      </c>
      <c r="D75" s="43" t="s">
        <v>485</v>
      </c>
      <c r="E75" s="43" t="s">
        <v>384</v>
      </c>
      <c r="F75" s="13">
        <v>2600</v>
      </c>
      <c r="G75" s="13"/>
      <c r="H75" s="13">
        <f t="shared" si="20"/>
        <v>2600</v>
      </c>
      <c r="I75" s="13">
        <v>211.23</v>
      </c>
      <c r="J75" s="13"/>
      <c r="K75" s="13"/>
      <c r="L75" s="13"/>
      <c r="M75" s="13"/>
      <c r="N75" s="13">
        <f t="shared" si="17"/>
        <v>2388.77</v>
      </c>
    </row>
    <row r="76" spans="1:14" ht="11.1" customHeight="1" x14ac:dyDescent="0.2">
      <c r="A76" s="190">
        <v>20</v>
      </c>
      <c r="B76" s="191" t="s">
        <v>83</v>
      </c>
      <c r="C76" s="191" t="s">
        <v>314</v>
      </c>
      <c r="D76" s="191" t="s">
        <v>478</v>
      </c>
      <c r="E76" s="191" t="s">
        <v>382</v>
      </c>
      <c r="F76" s="192">
        <v>3200</v>
      </c>
      <c r="G76" s="192"/>
      <c r="H76" s="192">
        <f t="shared" ref="H76:H77" si="21">F76+G76</f>
        <v>3200</v>
      </c>
      <c r="I76" s="192">
        <v>277.39999999999998</v>
      </c>
      <c r="J76" s="192">
        <v>12.3</v>
      </c>
      <c r="K76" s="192"/>
      <c r="L76" s="192"/>
      <c r="M76" s="192"/>
      <c r="N76" s="192">
        <f t="shared" si="17"/>
        <v>2910.2999999999997</v>
      </c>
    </row>
    <row r="77" spans="1:14" ht="18" x14ac:dyDescent="0.2">
      <c r="A77" s="14">
        <v>21</v>
      </c>
      <c r="B77" s="43" t="s">
        <v>232</v>
      </c>
      <c r="C77" s="43" t="s">
        <v>316</v>
      </c>
      <c r="D77" s="43" t="s">
        <v>495</v>
      </c>
      <c r="E77" s="43" t="s">
        <v>386</v>
      </c>
      <c r="F77" s="13">
        <v>1550</v>
      </c>
      <c r="G77" s="13"/>
      <c r="H77" s="13">
        <f t="shared" si="21"/>
        <v>1550</v>
      </c>
      <c r="I77" s="13">
        <v>116.73</v>
      </c>
      <c r="J77" s="13"/>
      <c r="K77" s="13"/>
      <c r="L77" s="13"/>
      <c r="M77" s="13"/>
      <c r="N77" s="13">
        <f t="shared" si="17"/>
        <v>1433.27</v>
      </c>
    </row>
    <row r="78" spans="1:14" ht="18" x14ac:dyDescent="0.2">
      <c r="A78" s="190">
        <v>22</v>
      </c>
      <c r="B78" s="191" t="s">
        <v>84</v>
      </c>
      <c r="C78" s="191" t="s">
        <v>318</v>
      </c>
      <c r="D78" s="191" t="s">
        <v>496</v>
      </c>
      <c r="E78" s="191" t="s">
        <v>384</v>
      </c>
      <c r="F78" s="192">
        <v>1550</v>
      </c>
      <c r="G78" s="192"/>
      <c r="H78" s="192">
        <f>F78+G78</f>
        <v>1550</v>
      </c>
      <c r="I78" s="192">
        <v>116.73</v>
      </c>
      <c r="J78" s="192"/>
      <c r="K78" s="192"/>
      <c r="L78" s="192"/>
      <c r="M78" s="192"/>
      <c r="N78" s="192">
        <f t="shared" si="17"/>
        <v>1433.27</v>
      </c>
    </row>
    <row r="79" spans="1:14" ht="18" x14ac:dyDescent="0.2">
      <c r="A79" s="14">
        <v>23</v>
      </c>
      <c r="B79" s="43" t="s">
        <v>85</v>
      </c>
      <c r="C79" s="43" t="s">
        <v>317</v>
      </c>
      <c r="D79" s="43" t="s">
        <v>486</v>
      </c>
      <c r="E79" s="43" t="s">
        <v>386</v>
      </c>
      <c r="F79" s="13">
        <v>2600</v>
      </c>
      <c r="G79" s="13">
        <v>1000</v>
      </c>
      <c r="H79" s="13">
        <f t="shared" ref="H79" si="22">F79+G79</f>
        <v>3600</v>
      </c>
      <c r="I79" s="13">
        <v>325.39999999999998</v>
      </c>
      <c r="J79" s="13">
        <v>54.76</v>
      </c>
      <c r="K79" s="13"/>
      <c r="L79" s="13"/>
      <c r="M79" s="13"/>
      <c r="N79" s="13">
        <f t="shared" si="17"/>
        <v>3219.8399999999997</v>
      </c>
    </row>
    <row r="80" spans="1:14" ht="11.1" customHeight="1" x14ac:dyDescent="0.2">
      <c r="A80" s="190">
        <v>24</v>
      </c>
      <c r="B80" s="191" t="s">
        <v>129</v>
      </c>
      <c r="C80" s="191" t="s">
        <v>320</v>
      </c>
      <c r="D80" s="191" t="s">
        <v>491</v>
      </c>
      <c r="E80" s="191"/>
      <c r="F80" s="192">
        <v>1550</v>
      </c>
      <c r="G80" s="192"/>
      <c r="H80" s="192">
        <f t="shared" ref="H80:H85" si="23">F80+G80</f>
        <v>1550</v>
      </c>
      <c r="I80" s="192">
        <v>116.73</v>
      </c>
      <c r="J80" s="192"/>
      <c r="K80" s="192"/>
      <c r="L80" s="192"/>
      <c r="M80" s="192"/>
      <c r="N80" s="192">
        <f t="shared" si="17"/>
        <v>1433.27</v>
      </c>
    </row>
    <row r="81" spans="1:14" ht="11.1" customHeight="1" x14ac:dyDescent="0.2">
      <c r="A81" s="14">
        <v>25</v>
      </c>
      <c r="B81" s="43" t="s">
        <v>86</v>
      </c>
      <c r="C81" s="43" t="s">
        <v>321</v>
      </c>
      <c r="D81" s="43" t="s">
        <v>492</v>
      </c>
      <c r="E81" s="43"/>
      <c r="F81" s="13">
        <v>1550</v>
      </c>
      <c r="G81" s="13"/>
      <c r="H81" s="13">
        <f t="shared" ref="H81:H82" si="24">F81+G81</f>
        <v>1550</v>
      </c>
      <c r="I81" s="13">
        <v>116.73</v>
      </c>
      <c r="J81" s="13"/>
      <c r="K81" s="13"/>
      <c r="L81" s="13"/>
      <c r="M81" s="13"/>
      <c r="N81" s="13">
        <f t="shared" si="17"/>
        <v>1433.27</v>
      </c>
    </row>
    <row r="82" spans="1:14" ht="18" x14ac:dyDescent="0.2">
      <c r="A82" s="190">
        <v>26</v>
      </c>
      <c r="B82" s="191" t="s">
        <v>87</v>
      </c>
      <c r="C82" s="191" t="s">
        <v>322</v>
      </c>
      <c r="D82" s="191" t="s">
        <v>487</v>
      </c>
      <c r="E82" s="191"/>
      <c r="F82" s="192">
        <v>2600</v>
      </c>
      <c r="G82" s="192">
        <v>400</v>
      </c>
      <c r="H82" s="192">
        <f t="shared" si="24"/>
        <v>3000</v>
      </c>
      <c r="I82" s="192">
        <v>253.4</v>
      </c>
      <c r="J82" s="192"/>
      <c r="K82" s="192"/>
      <c r="L82" s="192"/>
      <c r="M82" s="192"/>
      <c r="N82" s="192">
        <f t="shared" si="17"/>
        <v>2746.6</v>
      </c>
    </row>
    <row r="83" spans="1:14" ht="18" x14ac:dyDescent="0.2">
      <c r="A83" s="14">
        <v>27</v>
      </c>
      <c r="B83" s="43" t="s">
        <v>88</v>
      </c>
      <c r="C83" s="43" t="s">
        <v>323</v>
      </c>
      <c r="D83" s="43" t="s">
        <v>488</v>
      </c>
      <c r="E83" s="43"/>
      <c r="F83" s="13">
        <v>2600</v>
      </c>
      <c r="G83" s="13">
        <v>400</v>
      </c>
      <c r="H83" s="13">
        <f>F83+G83</f>
        <v>3000</v>
      </c>
      <c r="I83" s="13">
        <v>253.4</v>
      </c>
      <c r="J83" s="13"/>
      <c r="K83" s="13"/>
      <c r="L83" s="13"/>
      <c r="M83" s="13"/>
      <c r="N83" s="13">
        <f t="shared" si="17"/>
        <v>2746.6</v>
      </c>
    </row>
    <row r="84" spans="1:14" ht="11.1" customHeight="1" x14ac:dyDescent="0.2">
      <c r="A84" s="190">
        <v>28</v>
      </c>
      <c r="B84" s="191" t="s">
        <v>248</v>
      </c>
      <c r="C84" s="191" t="s">
        <v>325</v>
      </c>
      <c r="D84" s="191" t="s">
        <v>500</v>
      </c>
      <c r="E84" s="191" t="s">
        <v>386</v>
      </c>
      <c r="F84" s="192">
        <v>1800</v>
      </c>
      <c r="G84" s="192"/>
      <c r="H84" s="192">
        <f>F84+G84</f>
        <v>1800</v>
      </c>
      <c r="I84" s="192">
        <v>139.22999999999999</v>
      </c>
      <c r="J84" s="192"/>
      <c r="K84" s="192"/>
      <c r="L84" s="192"/>
      <c r="M84" s="192"/>
      <c r="N84" s="192">
        <f t="shared" si="17"/>
        <v>1660.77</v>
      </c>
    </row>
    <row r="85" spans="1:14" ht="18" x14ac:dyDescent="0.2">
      <c r="A85" s="14">
        <v>29</v>
      </c>
      <c r="B85" s="43" t="s">
        <v>89</v>
      </c>
      <c r="C85" s="43" t="s">
        <v>324</v>
      </c>
      <c r="D85" s="43" t="s">
        <v>489</v>
      </c>
      <c r="E85" s="43" t="s">
        <v>382</v>
      </c>
      <c r="F85" s="13">
        <v>2600</v>
      </c>
      <c r="G85" s="13"/>
      <c r="H85" s="13">
        <f t="shared" si="23"/>
        <v>2600</v>
      </c>
      <c r="I85" s="13">
        <v>211.23</v>
      </c>
      <c r="J85" s="13"/>
      <c r="K85" s="13"/>
      <c r="L85" s="13"/>
      <c r="M85" s="13"/>
      <c r="N85" s="13">
        <f t="shared" si="17"/>
        <v>2388.77</v>
      </c>
    </row>
    <row r="86" spans="1:14" ht="18" x14ac:dyDescent="0.2">
      <c r="A86" s="190">
        <v>30</v>
      </c>
      <c r="B86" s="191" t="s">
        <v>108</v>
      </c>
      <c r="C86" s="191" t="s">
        <v>281</v>
      </c>
      <c r="D86" s="191" t="s">
        <v>501</v>
      </c>
      <c r="E86" s="191"/>
      <c r="F86" s="192">
        <v>3000</v>
      </c>
      <c r="G86" s="192"/>
      <c r="H86" s="192">
        <f>F86+G86</f>
        <v>3000</v>
      </c>
      <c r="I86" s="192">
        <v>253.4</v>
      </c>
      <c r="J86" s="192"/>
      <c r="K86" s="192"/>
      <c r="L86" s="192"/>
      <c r="M86" s="192"/>
      <c r="N86" s="192">
        <f t="shared" si="17"/>
        <v>2746.6</v>
      </c>
    </row>
    <row r="87" spans="1:14" x14ac:dyDescent="0.2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</row>
    <row r="88" spans="1:14" ht="10.9" customHeight="1" x14ac:dyDescent="0.2">
      <c r="A88" s="430" t="s">
        <v>36</v>
      </c>
      <c r="B88" s="430"/>
      <c r="C88" s="47"/>
      <c r="D88" s="47"/>
      <c r="E88" s="47"/>
      <c r="F88" s="41">
        <f>SUM(F57:F87)</f>
        <v>80750</v>
      </c>
      <c r="G88" s="41">
        <f>SUM(G57:G87)</f>
        <v>8000</v>
      </c>
      <c r="H88" s="41">
        <f>SUM(H57:H87)</f>
        <v>88750</v>
      </c>
      <c r="I88" s="41">
        <f>SUM(I57:I87)</f>
        <v>7569.8399999999938</v>
      </c>
      <c r="J88" s="41">
        <f>SUM(J57:J87)</f>
        <v>1841.2</v>
      </c>
      <c r="K88" s="41"/>
      <c r="L88" s="41"/>
      <c r="M88" s="41"/>
      <c r="N88" s="41">
        <f>SUM(N57:N87)</f>
        <v>79338.960000000006</v>
      </c>
    </row>
    <row r="89" spans="1:14" ht="10.9" customHeight="1" x14ac:dyDescent="0.2">
      <c r="A89" s="180"/>
      <c r="B89" s="180"/>
      <c r="C89" s="180"/>
      <c r="D89" s="180"/>
      <c r="E89" s="180"/>
      <c r="F89" s="181"/>
      <c r="G89" s="181"/>
      <c r="H89" s="181"/>
      <c r="I89" s="181"/>
      <c r="J89" s="181"/>
      <c r="K89" s="181"/>
      <c r="L89" s="181"/>
      <c r="M89" s="181"/>
      <c r="N89" s="181"/>
    </row>
    <row r="90" spans="1:14" ht="10.9" customHeight="1" x14ac:dyDescent="0.2">
      <c r="A90" s="180"/>
      <c r="B90" s="180"/>
      <c r="C90" s="180"/>
      <c r="D90" s="180"/>
      <c r="E90" s="180"/>
      <c r="F90" s="181"/>
      <c r="G90" s="181"/>
      <c r="H90" s="181"/>
      <c r="I90" s="181"/>
      <c r="J90" s="181"/>
      <c r="K90" s="181"/>
      <c r="L90" s="181"/>
      <c r="M90" s="181"/>
      <c r="N90" s="181"/>
    </row>
    <row r="91" spans="1:14" ht="10.9" customHeight="1" x14ac:dyDescent="0.2">
      <c r="A91" s="180"/>
      <c r="B91" s="180"/>
      <c r="C91" s="180"/>
      <c r="D91" s="180"/>
      <c r="E91" s="180"/>
      <c r="F91" s="181"/>
      <c r="G91" s="181"/>
      <c r="H91" s="181"/>
      <c r="I91" s="181"/>
      <c r="J91" s="181"/>
      <c r="K91" s="181"/>
      <c r="L91" s="181"/>
      <c r="M91" s="181"/>
      <c r="N91" s="181"/>
    </row>
    <row r="92" spans="1:14" ht="10.9" customHeight="1" x14ac:dyDescent="0.2">
      <c r="A92" s="180"/>
      <c r="B92" s="180"/>
      <c r="C92" s="180"/>
      <c r="D92" s="180"/>
      <c r="E92" s="180"/>
      <c r="F92" s="181"/>
      <c r="G92" s="181"/>
      <c r="H92" s="181"/>
      <c r="I92" s="181"/>
      <c r="J92" s="181"/>
      <c r="K92" s="181"/>
      <c r="L92" s="181"/>
      <c r="M92" s="181"/>
      <c r="N92" s="181"/>
    </row>
    <row r="93" spans="1:14" ht="10.9" customHeight="1" x14ac:dyDescent="0.2">
      <c r="A93" s="180"/>
      <c r="B93" s="180"/>
      <c r="C93" s="180"/>
      <c r="D93" s="180"/>
      <c r="E93" s="180"/>
      <c r="F93" s="181"/>
      <c r="G93" s="181"/>
      <c r="H93" s="181"/>
      <c r="I93" s="181"/>
      <c r="J93" s="181"/>
      <c r="K93" s="181"/>
      <c r="L93" s="181"/>
      <c r="M93" s="181"/>
      <c r="N93" s="181"/>
    </row>
    <row r="94" spans="1:14" ht="10.9" customHeight="1" x14ac:dyDescent="0.2">
      <c r="A94" s="180"/>
      <c r="B94" s="180"/>
      <c r="C94" s="180"/>
      <c r="D94" s="180"/>
      <c r="E94" s="180"/>
      <c r="F94" s="181"/>
      <c r="G94" s="181"/>
      <c r="H94" s="181"/>
      <c r="I94" s="181"/>
      <c r="J94" s="181"/>
      <c r="K94" s="181"/>
      <c r="L94" s="181"/>
      <c r="M94" s="181"/>
      <c r="N94" s="181"/>
    </row>
    <row r="95" spans="1:14" ht="10.9" customHeight="1" x14ac:dyDescent="0.2">
      <c r="A95" s="180"/>
      <c r="B95" s="180"/>
      <c r="C95" s="180"/>
      <c r="D95" s="180"/>
      <c r="E95" s="180"/>
      <c r="F95" s="181"/>
      <c r="G95" s="181"/>
      <c r="H95" s="181"/>
      <c r="I95" s="181"/>
      <c r="J95" s="181"/>
      <c r="K95" s="181"/>
      <c r="L95" s="181"/>
      <c r="M95" s="181"/>
      <c r="N95" s="181"/>
    </row>
    <row r="96" spans="1:14" ht="10.9" customHeight="1" x14ac:dyDescent="0.2">
      <c r="A96" s="180"/>
      <c r="B96" s="180"/>
      <c r="C96" s="180"/>
      <c r="D96" s="180"/>
      <c r="E96" s="180"/>
      <c r="F96" s="181"/>
      <c r="G96" s="181"/>
      <c r="H96" s="181"/>
      <c r="I96" s="181"/>
      <c r="J96" s="181"/>
      <c r="K96" s="181"/>
      <c r="L96" s="181"/>
      <c r="M96" s="181"/>
      <c r="N96" s="181"/>
    </row>
    <row r="97" spans="1:14" ht="10.9" customHeight="1" x14ac:dyDescent="0.2">
      <c r="A97" s="180"/>
      <c r="B97" s="180"/>
      <c r="C97" s="180"/>
      <c r="D97" s="180"/>
      <c r="E97" s="180"/>
      <c r="F97" s="181"/>
      <c r="G97" s="181"/>
      <c r="H97" s="181"/>
      <c r="I97" s="181"/>
      <c r="J97" s="181"/>
      <c r="K97" s="181"/>
      <c r="L97" s="181"/>
      <c r="M97" s="181"/>
      <c r="N97" s="181"/>
    </row>
    <row r="98" spans="1:14" ht="10.9" customHeight="1" x14ac:dyDescent="0.2">
      <c r="B98" s="23" t="s">
        <v>27</v>
      </c>
      <c r="C98" s="179"/>
      <c r="D98" s="179"/>
      <c r="E98" s="179"/>
    </row>
    <row r="99" spans="1:14" ht="10.9" customHeight="1" x14ac:dyDescent="0.2">
      <c r="A99" s="431" t="s">
        <v>0</v>
      </c>
      <c r="B99" s="433" t="s">
        <v>7</v>
      </c>
      <c r="C99" s="437" t="s">
        <v>260</v>
      </c>
      <c r="D99" s="437" t="s">
        <v>215</v>
      </c>
      <c r="E99" s="170"/>
      <c r="F99" s="433" t="s">
        <v>9</v>
      </c>
      <c r="G99" s="435" t="s">
        <v>251</v>
      </c>
      <c r="H99" s="433" t="s">
        <v>3</v>
      </c>
      <c r="I99" s="456" t="s">
        <v>8</v>
      </c>
      <c r="J99" s="457"/>
      <c r="K99" s="457"/>
      <c r="L99" s="457"/>
      <c r="M99" s="457"/>
      <c r="N99" s="19" t="s">
        <v>1</v>
      </c>
    </row>
    <row r="100" spans="1:14" ht="10.9" customHeight="1" x14ac:dyDescent="0.2">
      <c r="A100" s="432"/>
      <c r="B100" s="434"/>
      <c r="C100" s="438"/>
      <c r="D100" s="438"/>
      <c r="E100" s="171"/>
      <c r="F100" s="434"/>
      <c r="G100" s="436"/>
      <c r="H100" s="434"/>
      <c r="I100" s="11" t="s">
        <v>4</v>
      </c>
      <c r="J100" s="11" t="s">
        <v>11</v>
      </c>
      <c r="K100" s="11" t="s">
        <v>20</v>
      </c>
      <c r="L100" s="11" t="s">
        <v>6</v>
      </c>
      <c r="M100" s="11" t="s">
        <v>17</v>
      </c>
      <c r="N100" s="16" t="s">
        <v>2</v>
      </c>
    </row>
    <row r="101" spans="1:14" ht="11.1" customHeight="1" x14ac:dyDescent="0.2">
      <c r="A101" s="357">
        <v>1</v>
      </c>
      <c r="B101" s="358" t="s">
        <v>90</v>
      </c>
      <c r="C101" s="358" t="s">
        <v>326</v>
      </c>
      <c r="D101" s="358" t="s">
        <v>327</v>
      </c>
      <c r="E101" s="358" t="s">
        <v>391</v>
      </c>
      <c r="F101" s="359">
        <v>2600</v>
      </c>
      <c r="G101" s="359"/>
      <c r="H101" s="359">
        <f t="shared" ref="H101:H104" si="25">F101+G101</f>
        <v>2600</v>
      </c>
      <c r="I101" s="359">
        <v>211.23</v>
      </c>
      <c r="J101" s="359"/>
      <c r="K101" s="359"/>
      <c r="L101" s="359"/>
      <c r="M101" s="359"/>
      <c r="N101" s="360">
        <f t="shared" ref="N101:N120" si="26">H101-I101-J101-K101-L101-M101</f>
        <v>2388.77</v>
      </c>
    </row>
    <row r="102" spans="1:14" ht="11.1" customHeight="1" x14ac:dyDescent="0.2">
      <c r="A102" s="5">
        <v>2</v>
      </c>
      <c r="B102" s="8" t="s">
        <v>91</v>
      </c>
      <c r="C102" s="8" t="s">
        <v>328</v>
      </c>
      <c r="D102" s="8" t="s">
        <v>327</v>
      </c>
      <c r="E102" s="8" t="s">
        <v>389</v>
      </c>
      <c r="F102" s="9">
        <v>2600</v>
      </c>
      <c r="G102" s="9"/>
      <c r="H102" s="9">
        <f t="shared" si="25"/>
        <v>2600</v>
      </c>
      <c r="I102" s="9">
        <v>211.23</v>
      </c>
      <c r="J102" s="9"/>
      <c r="K102" s="9"/>
      <c r="L102" s="9"/>
      <c r="M102" s="9"/>
      <c r="N102" s="13">
        <f t="shared" si="26"/>
        <v>2388.77</v>
      </c>
    </row>
    <row r="103" spans="1:14" ht="11.1" customHeight="1" x14ac:dyDescent="0.2">
      <c r="A103" s="24">
        <v>3</v>
      </c>
      <c r="B103" s="25" t="s">
        <v>92</v>
      </c>
      <c r="C103" s="25" t="s">
        <v>329</v>
      </c>
      <c r="D103" s="46" t="s">
        <v>330</v>
      </c>
      <c r="E103" s="25" t="s">
        <v>390</v>
      </c>
      <c r="F103" s="26">
        <v>1550</v>
      </c>
      <c r="G103" s="26"/>
      <c r="H103" s="26">
        <f t="shared" si="25"/>
        <v>1550</v>
      </c>
      <c r="I103" s="26">
        <v>116.73</v>
      </c>
      <c r="J103" s="26"/>
      <c r="K103" s="26"/>
      <c r="L103" s="26"/>
      <c r="M103" s="26"/>
      <c r="N103" s="27">
        <f t="shared" si="26"/>
        <v>1433.27</v>
      </c>
    </row>
    <row r="104" spans="1:14" ht="11.1" customHeight="1" x14ac:dyDescent="0.2">
      <c r="A104" s="5">
        <v>4</v>
      </c>
      <c r="B104" s="8" t="s">
        <v>93</v>
      </c>
      <c r="C104" s="8" t="s">
        <v>331</v>
      </c>
      <c r="D104" s="208" t="s">
        <v>330</v>
      </c>
      <c r="E104" s="8" t="s">
        <v>392</v>
      </c>
      <c r="F104" s="9">
        <v>1550</v>
      </c>
      <c r="G104" s="9"/>
      <c r="H104" s="9">
        <f t="shared" si="25"/>
        <v>1550</v>
      </c>
      <c r="I104" s="9">
        <v>116.73</v>
      </c>
      <c r="J104" s="9"/>
      <c r="K104" s="9"/>
      <c r="L104" s="9"/>
      <c r="M104" s="9"/>
      <c r="N104" s="13">
        <f t="shared" si="26"/>
        <v>1433.27</v>
      </c>
    </row>
    <row r="105" spans="1:14" ht="11.1" customHeight="1" x14ac:dyDescent="0.2">
      <c r="A105" s="24">
        <v>5</v>
      </c>
      <c r="B105" s="25" t="s">
        <v>95</v>
      </c>
      <c r="C105" s="25" t="s">
        <v>332</v>
      </c>
      <c r="D105" s="46" t="s">
        <v>330</v>
      </c>
      <c r="E105" s="25" t="s">
        <v>384</v>
      </c>
      <c r="F105" s="26">
        <v>1550</v>
      </c>
      <c r="G105" s="26"/>
      <c r="H105" s="26">
        <f>F105+G105</f>
        <v>1550</v>
      </c>
      <c r="I105" s="26">
        <v>116.73</v>
      </c>
      <c r="J105" s="26"/>
      <c r="K105" s="26"/>
      <c r="L105" s="26"/>
      <c r="M105" s="26"/>
      <c r="N105" s="27">
        <f t="shared" si="26"/>
        <v>1433.27</v>
      </c>
    </row>
    <row r="106" spans="1:14" ht="11.1" customHeight="1" x14ac:dyDescent="0.2">
      <c r="A106" s="5">
        <v>6</v>
      </c>
      <c r="B106" s="8" t="s">
        <v>96</v>
      </c>
      <c r="C106" s="8" t="s">
        <v>333</v>
      </c>
      <c r="D106" s="8" t="s">
        <v>327</v>
      </c>
      <c r="E106" s="8" t="s">
        <v>390</v>
      </c>
      <c r="F106" s="9">
        <v>2600</v>
      </c>
      <c r="G106" s="9"/>
      <c r="H106" s="9">
        <f>F106+G106</f>
        <v>2600</v>
      </c>
      <c r="I106" s="9">
        <v>211.23</v>
      </c>
      <c r="J106" s="9"/>
      <c r="K106" s="9"/>
      <c r="L106" s="9"/>
      <c r="M106" s="9"/>
      <c r="N106" s="13">
        <f t="shared" si="26"/>
        <v>2388.77</v>
      </c>
    </row>
    <row r="107" spans="1:14" ht="11.1" customHeight="1" x14ac:dyDescent="0.2">
      <c r="A107" s="288">
        <v>7</v>
      </c>
      <c r="B107" s="290" t="s">
        <v>97</v>
      </c>
      <c r="C107" s="290" t="s">
        <v>334</v>
      </c>
      <c r="D107" s="290" t="s">
        <v>327</v>
      </c>
      <c r="E107" s="290" t="s">
        <v>392</v>
      </c>
      <c r="F107" s="286">
        <v>2600</v>
      </c>
      <c r="G107" s="286"/>
      <c r="H107" s="286">
        <f>F107+G107</f>
        <v>2600</v>
      </c>
      <c r="I107" s="286">
        <v>211.23</v>
      </c>
      <c r="J107" s="286"/>
      <c r="K107" s="286"/>
      <c r="L107" s="286"/>
      <c r="M107" s="286"/>
      <c r="N107" s="285">
        <f t="shared" si="26"/>
        <v>2388.77</v>
      </c>
    </row>
    <row r="108" spans="1:14" ht="11.1" customHeight="1" x14ac:dyDescent="0.2">
      <c r="A108" s="5">
        <v>8</v>
      </c>
      <c r="B108" s="8" t="s">
        <v>98</v>
      </c>
      <c r="C108" s="8" t="s">
        <v>335</v>
      </c>
      <c r="D108" s="208" t="s">
        <v>330</v>
      </c>
      <c r="E108" s="8" t="s">
        <v>389</v>
      </c>
      <c r="F108" s="9">
        <v>1550</v>
      </c>
      <c r="G108" s="9"/>
      <c r="H108" s="9">
        <f t="shared" ref="H108" si="27">F108+G108</f>
        <v>1550</v>
      </c>
      <c r="I108" s="9">
        <v>116.73</v>
      </c>
      <c r="J108" s="9"/>
      <c r="K108" s="9"/>
      <c r="L108" s="9"/>
      <c r="M108" s="9"/>
      <c r="N108" s="13">
        <f t="shared" si="26"/>
        <v>1433.27</v>
      </c>
    </row>
    <row r="109" spans="1:14" ht="11.1" customHeight="1" x14ac:dyDescent="0.2">
      <c r="A109" s="24">
        <v>9</v>
      </c>
      <c r="B109" s="25" t="s">
        <v>99</v>
      </c>
      <c r="C109" s="25" t="s">
        <v>336</v>
      </c>
      <c r="D109" s="46" t="s">
        <v>330</v>
      </c>
      <c r="E109" s="25" t="s">
        <v>382</v>
      </c>
      <c r="F109" s="26">
        <v>1550</v>
      </c>
      <c r="G109" s="26"/>
      <c r="H109" s="26">
        <f t="shared" ref="H109" si="28">F109+G109</f>
        <v>1550</v>
      </c>
      <c r="I109" s="26">
        <v>116.73</v>
      </c>
      <c r="J109" s="26"/>
      <c r="K109" s="26"/>
      <c r="L109" s="26"/>
      <c r="M109" s="26"/>
      <c r="N109" s="27">
        <f t="shared" si="26"/>
        <v>1433.27</v>
      </c>
    </row>
    <row r="110" spans="1:14" ht="11.1" customHeight="1" x14ac:dyDescent="0.2">
      <c r="A110" s="5">
        <v>10</v>
      </c>
      <c r="B110" s="8" t="s">
        <v>100</v>
      </c>
      <c r="C110" s="8" t="s">
        <v>337</v>
      </c>
      <c r="D110" s="8" t="s">
        <v>327</v>
      </c>
      <c r="E110" s="8" t="s">
        <v>382</v>
      </c>
      <c r="F110" s="9">
        <v>2600</v>
      </c>
      <c r="G110" s="9"/>
      <c r="H110" s="9">
        <f t="shared" ref="H110:H114" si="29">F110+G110</f>
        <v>2600</v>
      </c>
      <c r="I110" s="9">
        <v>211.23</v>
      </c>
      <c r="J110" s="9"/>
      <c r="K110" s="9"/>
      <c r="L110" s="9"/>
      <c r="M110" s="9"/>
      <c r="N110" s="13">
        <f t="shared" si="26"/>
        <v>2388.77</v>
      </c>
    </row>
    <row r="111" spans="1:14" ht="11.1" customHeight="1" x14ac:dyDescent="0.2">
      <c r="A111" s="24">
        <v>11</v>
      </c>
      <c r="B111" s="25" t="s">
        <v>520</v>
      </c>
      <c r="C111" s="25" t="s">
        <v>521</v>
      </c>
      <c r="D111" s="25" t="s">
        <v>327</v>
      </c>
      <c r="E111" s="25" t="s">
        <v>388</v>
      </c>
      <c r="F111" s="26">
        <v>2600</v>
      </c>
      <c r="G111" s="26"/>
      <c r="H111" s="26">
        <f>F111+G111</f>
        <v>2600</v>
      </c>
      <c r="I111" s="26">
        <v>211.23</v>
      </c>
      <c r="J111" s="26"/>
      <c r="K111" s="26"/>
      <c r="L111" s="26"/>
      <c r="M111" s="26"/>
      <c r="N111" s="27">
        <f t="shared" si="26"/>
        <v>2388.77</v>
      </c>
    </row>
    <row r="112" spans="1:14" ht="11.1" customHeight="1" x14ac:dyDescent="0.2">
      <c r="A112" s="5">
        <v>12</v>
      </c>
      <c r="B112" s="8" t="s">
        <v>101</v>
      </c>
      <c r="C112" s="8" t="s">
        <v>338</v>
      </c>
      <c r="D112" s="8" t="s">
        <v>327</v>
      </c>
      <c r="E112" s="8" t="s">
        <v>387</v>
      </c>
      <c r="F112" s="9">
        <v>2600</v>
      </c>
      <c r="G112" s="9"/>
      <c r="H112" s="9">
        <f t="shared" si="29"/>
        <v>2600</v>
      </c>
      <c r="I112" s="9">
        <v>211.23</v>
      </c>
      <c r="J112" s="9"/>
      <c r="K112" s="9"/>
      <c r="L112" s="9"/>
      <c r="M112" s="9"/>
      <c r="N112" s="13">
        <f t="shared" si="26"/>
        <v>2388.77</v>
      </c>
    </row>
    <row r="113" spans="1:14" ht="11.1" customHeight="1" x14ac:dyDescent="0.2">
      <c r="A113" s="24">
        <v>13</v>
      </c>
      <c r="B113" s="25" t="s">
        <v>395</v>
      </c>
      <c r="C113" s="25" t="s">
        <v>396</v>
      </c>
      <c r="D113" s="46" t="s">
        <v>327</v>
      </c>
      <c r="E113" s="25" t="s">
        <v>385</v>
      </c>
      <c r="F113" s="26">
        <v>2600</v>
      </c>
      <c r="G113" s="26"/>
      <c r="H113" s="26">
        <f>F113+G113</f>
        <v>2600</v>
      </c>
      <c r="I113" s="26">
        <v>211.23</v>
      </c>
      <c r="J113" s="26"/>
      <c r="K113" s="26"/>
      <c r="L113" s="26"/>
      <c r="M113" s="26"/>
      <c r="N113" s="27">
        <f t="shared" si="26"/>
        <v>2388.77</v>
      </c>
    </row>
    <row r="114" spans="1:14" ht="11.1" customHeight="1" x14ac:dyDescent="0.2">
      <c r="A114" s="5">
        <v>14</v>
      </c>
      <c r="B114" s="8" t="s">
        <v>518</v>
      </c>
      <c r="C114" s="8" t="s">
        <v>519</v>
      </c>
      <c r="D114" s="208" t="s">
        <v>330</v>
      </c>
      <c r="E114" s="8" t="s">
        <v>388</v>
      </c>
      <c r="F114" s="9">
        <v>1550</v>
      </c>
      <c r="G114" s="9"/>
      <c r="H114" s="9">
        <f t="shared" si="29"/>
        <v>1550</v>
      </c>
      <c r="I114" s="9">
        <v>116.73</v>
      </c>
      <c r="J114" s="9"/>
      <c r="K114" s="9"/>
      <c r="L114" s="9"/>
      <c r="M114" s="9"/>
      <c r="N114" s="13">
        <f t="shared" si="26"/>
        <v>1433.27</v>
      </c>
    </row>
    <row r="115" spans="1:14" ht="11.1" customHeight="1" x14ac:dyDescent="0.2">
      <c r="A115" s="288">
        <v>15</v>
      </c>
      <c r="B115" s="290" t="s">
        <v>102</v>
      </c>
      <c r="C115" s="290" t="s">
        <v>339</v>
      </c>
      <c r="D115" s="290" t="s">
        <v>327</v>
      </c>
      <c r="E115" s="290" t="s">
        <v>386</v>
      </c>
      <c r="F115" s="286">
        <v>2600</v>
      </c>
      <c r="G115" s="286">
        <v>1000</v>
      </c>
      <c r="H115" s="286">
        <f t="shared" ref="H115:H116" si="30">F115+G115</f>
        <v>3600</v>
      </c>
      <c r="I115" s="286">
        <v>325.39999999999998</v>
      </c>
      <c r="J115" s="286">
        <v>54.76</v>
      </c>
      <c r="K115" s="286"/>
      <c r="L115" s="286"/>
      <c r="M115" s="286"/>
      <c r="N115" s="285">
        <f t="shared" si="26"/>
        <v>3219.8399999999997</v>
      </c>
    </row>
    <row r="116" spans="1:14" ht="11.1" customHeight="1" x14ac:dyDescent="0.2">
      <c r="A116" s="5">
        <v>16</v>
      </c>
      <c r="B116" s="8" t="s">
        <v>103</v>
      </c>
      <c r="C116" s="8" t="s">
        <v>340</v>
      </c>
      <c r="D116" s="208" t="s">
        <v>330</v>
      </c>
      <c r="E116" s="8" t="s">
        <v>386</v>
      </c>
      <c r="F116" s="9">
        <v>1550</v>
      </c>
      <c r="G116" s="9"/>
      <c r="H116" s="9">
        <f t="shared" si="30"/>
        <v>1550</v>
      </c>
      <c r="I116" s="9">
        <v>116.73</v>
      </c>
      <c r="J116" s="9"/>
      <c r="K116" s="9"/>
      <c r="L116" s="9"/>
      <c r="M116" s="9"/>
      <c r="N116" s="13">
        <f t="shared" si="26"/>
        <v>1433.27</v>
      </c>
    </row>
    <row r="117" spans="1:14" ht="11.1" customHeight="1" x14ac:dyDescent="0.2">
      <c r="A117" s="24">
        <v>17</v>
      </c>
      <c r="B117" s="25" t="s">
        <v>104</v>
      </c>
      <c r="C117" s="25" t="s">
        <v>341</v>
      </c>
      <c r="D117" s="46" t="s">
        <v>330</v>
      </c>
      <c r="E117" s="25" t="s">
        <v>387</v>
      </c>
      <c r="F117" s="26">
        <v>1550</v>
      </c>
      <c r="G117" s="26">
        <v>700</v>
      </c>
      <c r="H117" s="26">
        <f>F117+G117</f>
        <v>2250</v>
      </c>
      <c r="I117" s="26">
        <v>179.73</v>
      </c>
      <c r="J117" s="26"/>
      <c r="K117" s="26"/>
      <c r="L117" s="26"/>
      <c r="M117" s="26"/>
      <c r="N117" s="27">
        <f t="shared" si="26"/>
        <v>2070.27</v>
      </c>
    </row>
    <row r="118" spans="1:14" ht="11.1" customHeight="1" x14ac:dyDescent="0.2">
      <c r="A118" s="5">
        <v>18</v>
      </c>
      <c r="B118" s="8" t="s">
        <v>105</v>
      </c>
      <c r="C118" s="8" t="s">
        <v>342</v>
      </c>
      <c r="D118" s="208" t="s">
        <v>330</v>
      </c>
      <c r="E118" s="8" t="s">
        <v>385</v>
      </c>
      <c r="F118" s="9">
        <v>1550</v>
      </c>
      <c r="G118" s="9"/>
      <c r="H118" s="9">
        <f t="shared" ref="H118:H119" si="31">F118+G118</f>
        <v>1550</v>
      </c>
      <c r="I118" s="9">
        <v>116.73</v>
      </c>
      <c r="J118" s="9"/>
      <c r="K118" s="9"/>
      <c r="L118" s="9"/>
      <c r="M118" s="9"/>
      <c r="N118" s="13">
        <f t="shared" si="26"/>
        <v>1433.27</v>
      </c>
    </row>
    <row r="119" spans="1:14" ht="11.1" customHeight="1" x14ac:dyDescent="0.2">
      <c r="A119" s="288">
        <v>19</v>
      </c>
      <c r="B119" s="290" t="s">
        <v>106</v>
      </c>
      <c r="C119" s="290" t="s">
        <v>343</v>
      </c>
      <c r="D119" s="290" t="s">
        <v>327</v>
      </c>
      <c r="E119" s="290" t="s">
        <v>384</v>
      </c>
      <c r="F119" s="286">
        <v>2600</v>
      </c>
      <c r="G119" s="286"/>
      <c r="H119" s="286">
        <f t="shared" si="31"/>
        <v>2600</v>
      </c>
      <c r="I119" s="286">
        <v>211.23</v>
      </c>
      <c r="J119" s="286"/>
      <c r="K119" s="286"/>
      <c r="L119" s="286"/>
      <c r="M119" s="286"/>
      <c r="N119" s="285">
        <f t="shared" si="26"/>
        <v>2388.77</v>
      </c>
    </row>
    <row r="120" spans="1:14" ht="11.1" customHeight="1" x14ac:dyDescent="0.2">
      <c r="A120" s="5">
        <v>20</v>
      </c>
      <c r="B120" s="8" t="s">
        <v>107</v>
      </c>
      <c r="C120" s="8" t="s">
        <v>344</v>
      </c>
      <c r="D120" s="208" t="s">
        <v>330</v>
      </c>
      <c r="E120" s="8" t="s">
        <v>391</v>
      </c>
      <c r="F120" s="9">
        <v>1550</v>
      </c>
      <c r="G120" s="9"/>
      <c r="H120" s="9">
        <f t="shared" ref="H120" si="32">F120+G120</f>
        <v>1550</v>
      </c>
      <c r="I120" s="9">
        <v>116.73</v>
      </c>
      <c r="J120" s="9"/>
      <c r="K120" s="9"/>
      <c r="L120" s="9"/>
      <c r="M120" s="9"/>
      <c r="N120" s="13">
        <f t="shared" si="26"/>
        <v>1433.27</v>
      </c>
    </row>
    <row r="121" spans="1:14" ht="10.9" customHeight="1" x14ac:dyDescent="0.2">
      <c r="A121" s="47"/>
      <c r="B121" s="47" t="s">
        <v>144</v>
      </c>
      <c r="C121" s="47"/>
      <c r="D121" s="47"/>
      <c r="E121" s="47"/>
      <c r="F121" s="41">
        <f>SUM(F101:F120)</f>
        <v>41500</v>
      </c>
      <c r="G121" s="48">
        <f>SUM(G101:G120)</f>
        <v>1700</v>
      </c>
      <c r="H121" s="48">
        <f>SUM(H101:H120)</f>
        <v>43200</v>
      </c>
      <c r="I121" s="48">
        <f>SUM(I101:I120)</f>
        <v>3456.77</v>
      </c>
      <c r="J121" s="48">
        <f>SUM(J101:J120)</f>
        <v>54.76</v>
      </c>
      <c r="K121" s="48"/>
      <c r="L121" s="48"/>
      <c r="M121" s="48"/>
      <c r="N121" s="48">
        <f>SUM(N101:N120)</f>
        <v>39688.469999999994</v>
      </c>
    </row>
    <row r="122" spans="1:14" ht="10.9" customHeight="1" x14ac:dyDescent="0.2">
      <c r="B122" s="23" t="s">
        <v>345</v>
      </c>
      <c r="C122" s="179"/>
      <c r="D122" s="179"/>
      <c r="E122" s="179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0.9" customHeight="1" x14ac:dyDescent="0.2">
      <c r="A123" s="431" t="s">
        <v>0</v>
      </c>
      <c r="B123" s="433" t="s">
        <v>7</v>
      </c>
      <c r="C123" s="170"/>
      <c r="D123" s="170"/>
      <c r="E123" s="170"/>
      <c r="F123" s="433" t="s">
        <v>9</v>
      </c>
      <c r="G123" s="435" t="s">
        <v>22</v>
      </c>
      <c r="H123" s="433" t="s">
        <v>3</v>
      </c>
      <c r="I123" s="445" t="s">
        <v>8</v>
      </c>
      <c r="J123" s="446"/>
      <c r="K123" s="446"/>
      <c r="L123" s="446"/>
      <c r="M123" s="447"/>
      <c r="N123" s="19" t="s">
        <v>1</v>
      </c>
    </row>
    <row r="124" spans="1:14" ht="10.9" customHeight="1" x14ac:dyDescent="0.2">
      <c r="A124" s="432"/>
      <c r="B124" s="434"/>
      <c r="C124" s="171"/>
      <c r="D124" s="171"/>
      <c r="E124" s="171"/>
      <c r="F124" s="434"/>
      <c r="G124" s="436"/>
      <c r="H124" s="434"/>
      <c r="I124" s="11" t="s">
        <v>4</v>
      </c>
      <c r="J124" s="11" t="s">
        <v>11</v>
      </c>
      <c r="K124" s="11" t="s">
        <v>19</v>
      </c>
      <c r="L124" s="11" t="s">
        <v>6</v>
      </c>
      <c r="M124" s="11" t="s">
        <v>17</v>
      </c>
      <c r="N124" s="16" t="s">
        <v>2</v>
      </c>
    </row>
    <row r="125" spans="1:14" ht="11.1" customHeight="1" x14ac:dyDescent="0.2">
      <c r="A125" s="18">
        <v>1</v>
      </c>
      <c r="B125" s="44" t="s">
        <v>54</v>
      </c>
      <c r="C125" s="44" t="s">
        <v>346</v>
      </c>
      <c r="D125" s="44" t="s">
        <v>347</v>
      </c>
      <c r="E125" s="44"/>
      <c r="F125" s="4">
        <v>1550</v>
      </c>
      <c r="G125" s="4"/>
      <c r="H125" s="4">
        <f t="shared" ref="H125" si="33">F125+G125</f>
        <v>1550</v>
      </c>
      <c r="I125" s="4">
        <v>116.73</v>
      </c>
      <c r="J125" s="4"/>
      <c r="K125" s="4"/>
      <c r="L125" s="4"/>
      <c r="M125" s="4"/>
      <c r="N125" s="4">
        <f t="shared" ref="N125:N130" si="34">H125-I125-J125-K125-L125-M125</f>
        <v>1433.27</v>
      </c>
    </row>
    <row r="126" spans="1:14" ht="11.1" customHeight="1" x14ac:dyDescent="0.2">
      <c r="A126" s="28">
        <v>2</v>
      </c>
      <c r="B126" s="42" t="s">
        <v>75</v>
      </c>
      <c r="C126" s="42" t="s">
        <v>354</v>
      </c>
      <c r="D126" s="42" t="s">
        <v>355</v>
      </c>
      <c r="E126" s="42"/>
      <c r="F126" s="27">
        <v>1550</v>
      </c>
      <c r="G126" s="27"/>
      <c r="H126" s="27">
        <f>F126+G126</f>
        <v>1550</v>
      </c>
      <c r="I126" s="27">
        <v>116.73</v>
      </c>
      <c r="J126" s="27"/>
      <c r="K126" s="27"/>
      <c r="L126" s="27"/>
      <c r="M126" s="27"/>
      <c r="N126" s="27">
        <f t="shared" si="34"/>
        <v>1433.27</v>
      </c>
    </row>
    <row r="127" spans="1:14" ht="11.1" customHeight="1" x14ac:dyDescent="0.2">
      <c r="A127" s="277">
        <v>3</v>
      </c>
      <c r="B127" s="278" t="s">
        <v>31</v>
      </c>
      <c r="C127" s="278" t="s">
        <v>348</v>
      </c>
      <c r="D127" s="278" t="s">
        <v>349</v>
      </c>
      <c r="E127" s="278" t="s">
        <v>387</v>
      </c>
      <c r="F127" s="279">
        <v>2000</v>
      </c>
      <c r="G127" s="279"/>
      <c r="H127" s="279">
        <f>F127+G127</f>
        <v>2000</v>
      </c>
      <c r="I127" s="279">
        <v>157.22999999999999</v>
      </c>
      <c r="J127" s="279"/>
      <c r="K127" s="279"/>
      <c r="L127" s="279"/>
      <c r="M127" s="279"/>
      <c r="N127" s="279">
        <f t="shared" si="34"/>
        <v>1842.77</v>
      </c>
    </row>
    <row r="128" spans="1:14" ht="11.1" customHeight="1" x14ac:dyDescent="0.2">
      <c r="A128" s="28">
        <v>4</v>
      </c>
      <c r="B128" s="42" t="s">
        <v>460</v>
      </c>
      <c r="C128" s="42" t="s">
        <v>350</v>
      </c>
      <c r="D128" s="42" t="s">
        <v>351</v>
      </c>
      <c r="E128" s="42"/>
      <c r="F128" s="27">
        <v>1550</v>
      </c>
      <c r="G128" s="27"/>
      <c r="H128" s="27">
        <f>F128+G128</f>
        <v>1550</v>
      </c>
      <c r="I128" s="27">
        <v>116.73</v>
      </c>
      <c r="J128" s="27"/>
      <c r="K128" s="27"/>
      <c r="L128" s="27"/>
      <c r="M128" s="27"/>
      <c r="N128" s="27">
        <f t="shared" si="34"/>
        <v>1433.27</v>
      </c>
    </row>
    <row r="129" spans="1:14" ht="11.1" customHeight="1" x14ac:dyDescent="0.2">
      <c r="A129" s="14">
        <v>5</v>
      </c>
      <c r="B129" s="43" t="s">
        <v>63</v>
      </c>
      <c r="C129" s="43" t="s">
        <v>352</v>
      </c>
      <c r="D129" s="43" t="s">
        <v>353</v>
      </c>
      <c r="E129" s="43"/>
      <c r="F129" s="13">
        <v>1550</v>
      </c>
      <c r="G129" s="13"/>
      <c r="H129" s="13">
        <f>F129+G129</f>
        <v>1550</v>
      </c>
      <c r="I129" s="13">
        <v>116.73</v>
      </c>
      <c r="J129" s="13"/>
      <c r="K129" s="13"/>
      <c r="L129" s="13"/>
      <c r="M129" s="13"/>
      <c r="N129" s="13">
        <f t="shared" si="34"/>
        <v>1433.27</v>
      </c>
    </row>
    <row r="130" spans="1:14" ht="11.1" customHeight="1" x14ac:dyDescent="0.2">
      <c r="A130" s="175">
        <v>6</v>
      </c>
      <c r="B130" s="176" t="s">
        <v>66</v>
      </c>
      <c r="C130" s="176" t="s">
        <v>277</v>
      </c>
      <c r="D130" s="176" t="s">
        <v>355</v>
      </c>
      <c r="E130" s="176" t="s">
        <v>385</v>
      </c>
      <c r="F130" s="177">
        <v>1550</v>
      </c>
      <c r="G130" s="177"/>
      <c r="H130" s="177">
        <f>F130+G130</f>
        <v>1550</v>
      </c>
      <c r="I130" s="177">
        <v>116.73</v>
      </c>
      <c r="J130" s="177"/>
      <c r="K130" s="177"/>
      <c r="L130" s="177"/>
      <c r="M130" s="177"/>
      <c r="N130" s="177">
        <f t="shared" si="34"/>
        <v>1433.27</v>
      </c>
    </row>
    <row r="131" spans="1:14" ht="10.9" customHeight="1" x14ac:dyDescent="0.2">
      <c r="A131" s="455" t="s">
        <v>24</v>
      </c>
      <c r="B131" s="455"/>
      <c r="C131" s="174"/>
      <c r="D131" s="174"/>
      <c r="E131" s="174"/>
      <c r="F131" s="17">
        <f>SUM(F125:F130)</f>
        <v>9750</v>
      </c>
      <c r="G131" s="17"/>
      <c r="H131" s="17">
        <f>SUM(H125:H130)</f>
        <v>9750</v>
      </c>
      <c r="I131" s="17">
        <f>SUM(I125:I130)</f>
        <v>740.88</v>
      </c>
      <c r="J131" s="17"/>
      <c r="K131" s="17"/>
      <c r="L131" s="17"/>
      <c r="M131" s="17"/>
      <c r="N131" s="17">
        <f>SUM(N125:N130)</f>
        <v>9009.1200000000008</v>
      </c>
    </row>
    <row r="132" spans="1:14" ht="10.9" customHeight="1" x14ac:dyDescent="0.2">
      <c r="A132" s="35"/>
      <c r="B132" s="35"/>
      <c r="C132" s="35"/>
      <c r="D132" s="35"/>
      <c r="E132" s="35"/>
      <c r="F132" s="30">
        <f t="shared" ref="F132:N132" si="35">SUM(F43+F88+F121+F131)</f>
        <v>246400</v>
      </c>
      <c r="G132" s="30">
        <f t="shared" si="35"/>
        <v>9700</v>
      </c>
      <c r="H132" s="30">
        <f t="shared" si="35"/>
        <v>256100</v>
      </c>
      <c r="I132" s="30">
        <f t="shared" si="35"/>
        <v>22235.309999999998</v>
      </c>
      <c r="J132" s="30">
        <f t="shared" si="35"/>
        <v>18691.309999999994</v>
      </c>
      <c r="K132" s="30">
        <f t="shared" si="35"/>
        <v>11880</v>
      </c>
      <c r="L132" s="30">
        <f t="shared" si="35"/>
        <v>15519.630000000001</v>
      </c>
      <c r="M132" s="30">
        <f t="shared" si="35"/>
        <v>3786</v>
      </c>
      <c r="N132" s="30">
        <f t="shared" si="35"/>
        <v>183987.75</v>
      </c>
    </row>
    <row r="133" spans="1:14" ht="10.9" customHeight="1" x14ac:dyDescent="0.2">
      <c r="B133" s="23" t="s">
        <v>28</v>
      </c>
      <c r="C133" s="179"/>
      <c r="D133" s="179"/>
      <c r="E133" s="179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0.9" customHeight="1" x14ac:dyDescent="0.2">
      <c r="A134" s="431" t="s">
        <v>0</v>
      </c>
      <c r="B134" s="433" t="s">
        <v>7</v>
      </c>
      <c r="C134" s="170"/>
      <c r="D134" s="170"/>
      <c r="E134" s="170"/>
      <c r="F134" s="433" t="s">
        <v>9</v>
      </c>
      <c r="G134" s="435" t="s">
        <v>22</v>
      </c>
      <c r="H134" s="433" t="s">
        <v>3</v>
      </c>
      <c r="I134" s="445" t="s">
        <v>8</v>
      </c>
      <c r="J134" s="446"/>
      <c r="K134" s="446"/>
      <c r="L134" s="446"/>
      <c r="M134" s="447"/>
      <c r="N134" s="19" t="s">
        <v>1</v>
      </c>
    </row>
    <row r="135" spans="1:14" ht="10.9" customHeight="1" x14ac:dyDescent="0.2">
      <c r="A135" s="432"/>
      <c r="B135" s="434"/>
      <c r="C135" s="171"/>
      <c r="D135" s="171"/>
      <c r="E135" s="171"/>
      <c r="F135" s="434"/>
      <c r="G135" s="436"/>
      <c r="H135" s="434"/>
      <c r="I135" s="11" t="s">
        <v>4</v>
      </c>
      <c r="J135" s="11" t="s">
        <v>11</v>
      </c>
      <c r="K135" s="11" t="s">
        <v>19</v>
      </c>
      <c r="L135" s="11" t="s">
        <v>6</v>
      </c>
      <c r="M135" s="11" t="s">
        <v>17</v>
      </c>
      <c r="N135" s="16" t="s">
        <v>2</v>
      </c>
    </row>
    <row r="136" spans="1:14" ht="10.9" customHeight="1" x14ac:dyDescent="0.2">
      <c r="A136" s="14">
        <v>1</v>
      </c>
      <c r="B136" s="15" t="s">
        <v>18</v>
      </c>
      <c r="C136" s="15" t="s">
        <v>213</v>
      </c>
      <c r="D136" s="15" t="s">
        <v>224</v>
      </c>
      <c r="E136" s="15"/>
      <c r="F136" s="13">
        <f>M36</f>
        <v>1518</v>
      </c>
      <c r="G136" s="13"/>
      <c r="H136" s="13">
        <f>F136+G136</f>
        <v>1518</v>
      </c>
      <c r="I136" s="13"/>
      <c r="J136" s="13"/>
      <c r="K136" s="13"/>
      <c r="L136" s="13"/>
      <c r="M136" s="13"/>
      <c r="N136" s="13">
        <f>F136-I136-J136-K136-L136-M136</f>
        <v>1518</v>
      </c>
    </row>
    <row r="137" spans="1:14" ht="11.1" customHeight="1" x14ac:dyDescent="0.2">
      <c r="A137" s="175">
        <v>2</v>
      </c>
      <c r="B137" s="209" t="s">
        <v>360</v>
      </c>
      <c r="C137" s="209" t="s">
        <v>361</v>
      </c>
      <c r="D137" s="209" t="s">
        <v>224</v>
      </c>
      <c r="E137" s="209"/>
      <c r="F137" s="210">
        <f>M37</f>
        <v>2268</v>
      </c>
      <c r="G137" s="210"/>
      <c r="H137" s="211">
        <f>F137+G137</f>
        <v>2268</v>
      </c>
      <c r="I137" s="27"/>
      <c r="J137" s="27"/>
      <c r="K137" s="27"/>
      <c r="L137" s="27"/>
      <c r="M137" s="27"/>
      <c r="N137" s="27">
        <f>F137-I137-J137-K137-L137-M137</f>
        <v>2268</v>
      </c>
    </row>
    <row r="138" spans="1:14" ht="10.9" customHeight="1" x14ac:dyDescent="0.2">
      <c r="A138" s="430" t="s">
        <v>24</v>
      </c>
      <c r="B138" s="430"/>
      <c r="C138" s="174"/>
      <c r="D138" s="174"/>
      <c r="E138" s="174"/>
      <c r="F138" s="17">
        <f>SUM(F136:F137)</f>
        <v>3786</v>
      </c>
      <c r="G138" s="17">
        <f>SUM(G136:G137)</f>
        <v>0</v>
      </c>
      <c r="H138" s="189">
        <f>SUM(H136:H137)</f>
        <v>3786</v>
      </c>
      <c r="I138" s="3">
        <f t="shared" ref="I138:N138" si="36">SUM(I136:I137)</f>
        <v>0</v>
      </c>
      <c r="J138" s="3">
        <f t="shared" si="36"/>
        <v>0</v>
      </c>
      <c r="K138" s="3">
        <f t="shared" si="36"/>
        <v>0</v>
      </c>
      <c r="L138" s="3">
        <f t="shared" si="36"/>
        <v>0</v>
      </c>
      <c r="M138" s="3">
        <f t="shared" si="36"/>
        <v>0</v>
      </c>
      <c r="N138" s="3">
        <f t="shared" si="36"/>
        <v>3786</v>
      </c>
    </row>
    <row r="139" spans="1:14" ht="10.9" customHeight="1" x14ac:dyDescent="0.2"/>
    <row r="140" spans="1:14" ht="10.9" customHeight="1" x14ac:dyDescent="0.2">
      <c r="J140" s="58" t="s">
        <v>537</v>
      </c>
      <c r="K140" s="39"/>
      <c r="L140" s="39"/>
      <c r="M140" s="39"/>
    </row>
    <row r="141" spans="1:14" ht="10.9" customHeight="1" x14ac:dyDescent="0.2"/>
    <row r="142" spans="1:14" ht="10.9" customHeight="1" x14ac:dyDescent="0.2"/>
    <row r="143" spans="1:14" ht="10.9" customHeight="1" x14ac:dyDescent="0.2"/>
    <row r="144" spans="1:14" ht="10.9" customHeight="1" x14ac:dyDescent="0.2"/>
    <row r="145" spans="1:14" ht="10.9" customHeight="1" x14ac:dyDescent="0.2"/>
    <row r="146" spans="1:14" ht="10.9" customHeight="1" x14ac:dyDescent="0.2"/>
    <row r="147" spans="1:14" ht="10.9" customHeight="1" x14ac:dyDescent="0.2"/>
    <row r="148" spans="1:14" ht="10.9" customHeight="1" x14ac:dyDescent="0.2"/>
    <row r="149" spans="1:14" ht="10.9" customHeight="1" x14ac:dyDescent="0.2"/>
    <row r="150" spans="1:14" ht="10.9" customHeight="1" x14ac:dyDescent="0.2"/>
    <row r="151" spans="1:14" ht="10.9" customHeight="1" x14ac:dyDescent="0.2"/>
    <row r="152" spans="1:14" ht="10.9" customHeight="1" x14ac:dyDescent="0.2"/>
    <row r="153" spans="1:14" ht="10.9" customHeight="1" x14ac:dyDescent="0.2"/>
    <row r="154" spans="1:14" ht="10.9" customHeight="1" x14ac:dyDescent="0.2"/>
    <row r="155" spans="1:14" ht="10.9" customHeight="1" x14ac:dyDescent="0.2">
      <c r="A155" s="443" t="s">
        <v>111</v>
      </c>
      <c r="B155" s="444"/>
      <c r="C155" s="444"/>
      <c r="D155" s="444"/>
      <c r="E155" s="444"/>
      <c r="F155" s="444"/>
      <c r="G155" s="458" t="s">
        <v>32</v>
      </c>
      <c r="H155" s="458"/>
      <c r="I155" s="458"/>
      <c r="J155" s="458"/>
      <c r="K155" s="458"/>
      <c r="L155" s="1"/>
      <c r="M155" s="1"/>
      <c r="N155" s="1"/>
    </row>
    <row r="156" spans="1:14" ht="10.9" customHeight="1" x14ac:dyDescent="0.2">
      <c r="A156" s="442"/>
      <c r="B156" s="442"/>
      <c r="C156" s="40"/>
      <c r="D156" s="172"/>
      <c r="E156" s="172"/>
      <c r="G156" s="31" t="s">
        <v>33</v>
      </c>
      <c r="H156" s="31"/>
      <c r="I156" s="31"/>
      <c r="J156" s="31"/>
      <c r="K156" s="31">
        <f>H28</f>
        <v>39750</v>
      </c>
      <c r="L156" s="1"/>
      <c r="M156" s="1"/>
      <c r="N156" s="1"/>
    </row>
    <row r="157" spans="1:14" ht="10.9" customHeight="1" x14ac:dyDescent="0.2">
      <c r="A157" s="454" t="s">
        <v>394</v>
      </c>
      <c r="B157" s="454"/>
      <c r="C157" s="31">
        <v>278000</v>
      </c>
      <c r="D157" s="184"/>
      <c r="E157" s="184"/>
      <c r="G157" s="65" t="s">
        <v>34</v>
      </c>
      <c r="H157" s="65"/>
      <c r="I157" s="65"/>
      <c r="J157" s="65"/>
      <c r="K157" s="65">
        <f>H43</f>
        <v>114400</v>
      </c>
      <c r="L157" s="1"/>
      <c r="M157" s="1"/>
      <c r="N157" s="1"/>
    </row>
    <row r="158" spans="1:14" ht="10.9" customHeight="1" x14ac:dyDescent="0.2">
      <c r="A158" s="453" t="s">
        <v>29</v>
      </c>
      <c r="B158" s="453"/>
      <c r="C158" s="33">
        <f>((C157)*12%)</f>
        <v>33360</v>
      </c>
      <c r="D158" s="184" t="s">
        <v>356</v>
      </c>
      <c r="E158" s="173"/>
      <c r="G158" s="32" t="s">
        <v>37</v>
      </c>
      <c r="H158" s="32"/>
      <c r="I158" s="32"/>
      <c r="J158" s="32"/>
      <c r="K158" s="32">
        <f>H88</f>
        <v>88750</v>
      </c>
      <c r="L158" s="1"/>
      <c r="M158" s="1"/>
      <c r="N158" s="1"/>
    </row>
    <row r="159" spans="1:14" ht="10.9" customHeight="1" x14ac:dyDescent="0.2">
      <c r="A159" s="442" t="s">
        <v>30</v>
      </c>
      <c r="B159" s="442"/>
      <c r="C159" s="40">
        <f>SUM(C157:C158)</f>
        <v>311360</v>
      </c>
      <c r="D159" s="172"/>
      <c r="E159" s="172"/>
      <c r="G159" s="183" t="s">
        <v>38</v>
      </c>
      <c r="H159" s="183"/>
      <c r="I159" s="183"/>
      <c r="J159" s="183"/>
      <c r="K159" s="183">
        <f>H121</f>
        <v>43200</v>
      </c>
      <c r="L159" s="1"/>
      <c r="M159" s="1"/>
      <c r="N159" s="1"/>
    </row>
    <row r="160" spans="1:14" ht="10.9" customHeight="1" x14ac:dyDescent="0.2">
      <c r="C160" s="54"/>
      <c r="D160" s="172"/>
      <c r="E160" s="172"/>
      <c r="G160" s="33" t="s">
        <v>38</v>
      </c>
      <c r="H160" s="33"/>
      <c r="I160" s="33"/>
      <c r="J160" s="33"/>
      <c r="K160" s="33">
        <f>H131</f>
        <v>9750</v>
      </c>
    </row>
    <row r="161" spans="1:14" ht="10.9" customHeight="1" x14ac:dyDescent="0.2">
      <c r="A161" s="454" t="s">
        <v>48</v>
      </c>
      <c r="B161" s="454"/>
      <c r="C161" s="31">
        <f>(C159/12)</f>
        <v>25946.666666666668</v>
      </c>
      <c r="D161" s="172"/>
      <c r="E161" s="172"/>
      <c r="G161" s="40"/>
      <c r="H161" s="40"/>
      <c r="I161" s="452" t="s">
        <v>358</v>
      </c>
      <c r="J161" s="452"/>
      <c r="K161" s="40">
        <f>SUM(K156:K160)</f>
        <v>295850</v>
      </c>
      <c r="L161" s="1"/>
      <c r="M161" s="1"/>
      <c r="N161" s="1"/>
    </row>
    <row r="162" spans="1:14" ht="10.9" customHeight="1" x14ac:dyDescent="0.2">
      <c r="A162" s="441" t="s">
        <v>49</v>
      </c>
      <c r="B162" s="441"/>
      <c r="C162" s="32">
        <f>(C157)/12</f>
        <v>23166.666666666668</v>
      </c>
      <c r="D162" s="172"/>
      <c r="E162" s="172"/>
      <c r="G162" s="40" t="s">
        <v>39</v>
      </c>
      <c r="H162" s="40"/>
      <c r="I162" s="40"/>
      <c r="J162" s="40"/>
      <c r="K162" s="40"/>
    </row>
    <row r="163" spans="1:14" ht="10.9" customHeight="1" x14ac:dyDescent="0.2">
      <c r="A163" s="453" t="s">
        <v>50</v>
      </c>
      <c r="B163" s="453"/>
      <c r="C163" s="33">
        <f>((C159)/3)/12</f>
        <v>8648.8888888888887</v>
      </c>
      <c r="D163" s="22">
        <v>2109</v>
      </c>
      <c r="E163" s="22"/>
      <c r="G163" s="31" t="s">
        <v>4</v>
      </c>
      <c r="H163" s="31"/>
      <c r="I163" s="34"/>
      <c r="J163" s="34"/>
      <c r="K163" s="31">
        <f>I28+I43+I88+I121+I131</f>
        <v>25289.099999999995</v>
      </c>
    </row>
    <row r="164" spans="1:14" x14ac:dyDescent="0.2">
      <c r="A164" s="442" t="s">
        <v>51</v>
      </c>
      <c r="B164" s="442"/>
      <c r="C164" s="40">
        <f>SUM(C161:C163)</f>
        <v>57762.222222222226</v>
      </c>
      <c r="D164" s="22">
        <f>C164-F166</f>
        <v>57762.222222222226</v>
      </c>
      <c r="E164" s="22"/>
      <c r="G164" s="65" t="s">
        <v>40</v>
      </c>
      <c r="H164" s="65"/>
      <c r="I164" s="89"/>
      <c r="J164" s="89"/>
      <c r="K164" s="65">
        <f>J28+J43+J88+J121+J131</f>
        <v>18691.309999999994</v>
      </c>
    </row>
    <row r="165" spans="1:14" x14ac:dyDescent="0.2">
      <c r="A165" s="440"/>
      <c r="B165" s="440"/>
      <c r="C165" s="22"/>
      <c r="D165" s="173"/>
      <c r="E165" s="173"/>
      <c r="G165" s="32" t="s">
        <v>41</v>
      </c>
      <c r="H165" s="32"/>
      <c r="I165" s="32"/>
      <c r="J165" s="32"/>
      <c r="K165" s="32">
        <f>K43</f>
        <v>11880</v>
      </c>
    </row>
    <row r="166" spans="1:14" x14ac:dyDescent="0.2">
      <c r="A166" s="439"/>
      <c r="B166" s="439"/>
      <c r="C166" s="172"/>
      <c r="D166" s="172"/>
      <c r="E166" s="172"/>
      <c r="F166" s="55"/>
      <c r="G166" s="65" t="s">
        <v>42</v>
      </c>
      <c r="H166" s="65"/>
      <c r="I166" s="65"/>
      <c r="J166" s="65"/>
      <c r="K166" s="65">
        <f>L43</f>
        <v>15519.630000000001</v>
      </c>
    </row>
    <row r="167" spans="1:14" x14ac:dyDescent="0.2">
      <c r="F167" s="22"/>
      <c r="G167" s="33" t="s">
        <v>43</v>
      </c>
      <c r="H167" s="33"/>
      <c r="I167" s="33"/>
      <c r="J167" s="33"/>
      <c r="K167" s="33">
        <f>M43</f>
        <v>3786</v>
      </c>
    </row>
    <row r="168" spans="1:14" x14ac:dyDescent="0.2">
      <c r="F168" s="22"/>
      <c r="G168" s="40"/>
      <c r="H168" s="40"/>
      <c r="I168" s="40"/>
      <c r="J168" s="40"/>
      <c r="K168" s="40">
        <f>SUM(K163:K167)</f>
        <v>75166.039999999994</v>
      </c>
    </row>
    <row r="169" spans="1:14" x14ac:dyDescent="0.2">
      <c r="F169" s="22"/>
      <c r="G169" s="22" t="s">
        <v>44</v>
      </c>
      <c r="H169" s="22"/>
      <c r="I169" s="22"/>
      <c r="J169" s="22"/>
      <c r="K169" s="22">
        <f>K161-K168</f>
        <v>220683.96000000002</v>
      </c>
    </row>
    <row r="170" spans="1:14" x14ac:dyDescent="0.2">
      <c r="I170" s="29" t="str">
        <f>J140</f>
        <v>Murici/Alagoas, 17 de julho de 2025</v>
      </c>
      <c r="J170" s="29"/>
    </row>
    <row r="171" spans="1:14" x14ac:dyDescent="0.2">
      <c r="J171" s="29"/>
    </row>
    <row r="174" spans="1:14" ht="11.1" customHeight="1" x14ac:dyDescent="0.2">
      <c r="B174" s="23" t="s">
        <v>424</v>
      </c>
      <c r="C174" s="262" t="str">
        <f>G1</f>
        <v>JULHO</v>
      </c>
      <c r="D174" s="179">
        <v>2025</v>
      </c>
      <c r="E174" s="179"/>
    </row>
    <row r="175" spans="1:14" ht="11.1" customHeight="1" x14ac:dyDescent="0.2">
      <c r="A175" s="431" t="s">
        <v>0</v>
      </c>
      <c r="B175" s="433" t="s">
        <v>7</v>
      </c>
      <c r="C175" s="437" t="s">
        <v>260</v>
      </c>
      <c r="D175" s="437" t="s">
        <v>215</v>
      </c>
      <c r="E175" s="170"/>
      <c r="F175" s="433" t="s">
        <v>9</v>
      </c>
      <c r="G175" s="435" t="s">
        <v>251</v>
      </c>
      <c r="H175" s="433" t="s">
        <v>3</v>
      </c>
      <c r="I175" s="456" t="s">
        <v>8</v>
      </c>
      <c r="J175" s="457"/>
      <c r="K175" s="457"/>
      <c r="L175" s="457"/>
      <c r="M175" s="457"/>
      <c r="N175" s="19" t="s">
        <v>1</v>
      </c>
    </row>
    <row r="176" spans="1:14" ht="11.1" customHeight="1" x14ac:dyDescent="0.2">
      <c r="A176" s="432"/>
      <c r="B176" s="434"/>
      <c r="C176" s="438"/>
      <c r="D176" s="438"/>
      <c r="E176" s="171"/>
      <c r="F176" s="434"/>
      <c r="G176" s="436"/>
      <c r="H176" s="434"/>
      <c r="I176" s="11" t="s">
        <v>4</v>
      </c>
      <c r="J176" s="11" t="s">
        <v>11</v>
      </c>
      <c r="K176" s="11" t="s">
        <v>20</v>
      </c>
      <c r="L176" s="11" t="s">
        <v>6</v>
      </c>
      <c r="M176" s="11" t="s">
        <v>17</v>
      </c>
      <c r="N176" s="16" t="s">
        <v>2</v>
      </c>
    </row>
    <row r="177" spans="1:17" ht="11.1" customHeight="1" x14ac:dyDescent="0.2">
      <c r="A177" s="28">
        <v>2</v>
      </c>
      <c r="B177" s="42" t="s">
        <v>150</v>
      </c>
      <c r="C177" s="42" t="s">
        <v>262</v>
      </c>
      <c r="D177" s="42" t="s">
        <v>268</v>
      </c>
      <c r="E177" s="42" t="s">
        <v>382</v>
      </c>
      <c r="F177" s="27">
        <f>Q177</f>
        <v>1420.8233333333333</v>
      </c>
      <c r="G177" s="27"/>
      <c r="H177" s="27">
        <f t="shared" ref="H177:H179" si="37">F177+G177</f>
        <v>1420.8233333333333</v>
      </c>
      <c r="I177" s="27"/>
      <c r="J177" s="27"/>
      <c r="K177" s="27"/>
      <c r="L177" s="27"/>
      <c r="M177" s="27"/>
      <c r="N177" s="27">
        <f t="shared" ref="N177:N194" si="38">H177-I177-J177-K177-L177-M177</f>
        <v>1420.8233333333333</v>
      </c>
      <c r="O177" s="237">
        <f>((1550)/12)</f>
        <v>129.16666666666666</v>
      </c>
      <c r="P177" s="144">
        <v>11</v>
      </c>
      <c r="Q177" s="395">
        <f>O177*P177-0.01</f>
        <v>1420.8233333333333</v>
      </c>
    </row>
    <row r="178" spans="1:17" ht="11.1" customHeight="1" x14ac:dyDescent="0.2">
      <c r="A178" s="14">
        <v>3</v>
      </c>
      <c r="B178" s="43" t="s">
        <v>250</v>
      </c>
      <c r="C178" s="43" t="s">
        <v>282</v>
      </c>
      <c r="D178" s="43" t="s">
        <v>269</v>
      </c>
      <c r="E178" s="43" t="s">
        <v>386</v>
      </c>
      <c r="F178" s="13">
        <f t="shared" ref="F178:F194" si="39">Q178</f>
        <v>1420.8333333333333</v>
      </c>
      <c r="G178" s="13"/>
      <c r="H178" s="13">
        <f t="shared" si="37"/>
        <v>1420.8333333333333</v>
      </c>
      <c r="I178" s="13"/>
      <c r="J178" s="13"/>
      <c r="K178" s="13"/>
      <c r="L178" s="13"/>
      <c r="M178" s="13"/>
      <c r="N178" s="13">
        <f t="shared" si="38"/>
        <v>1420.8333333333333</v>
      </c>
      <c r="O178" s="237">
        <f t="shared" ref="O178:O194" si="40">((1550)/12)</f>
        <v>129.16666666666666</v>
      </c>
      <c r="P178" s="144">
        <v>11</v>
      </c>
      <c r="Q178" s="395">
        <f t="shared" ref="Q178:Q194" si="41">O178*P178</f>
        <v>1420.8333333333333</v>
      </c>
    </row>
    <row r="179" spans="1:17" ht="11.1" customHeight="1" x14ac:dyDescent="0.2">
      <c r="A179" s="28">
        <v>4</v>
      </c>
      <c r="B179" s="42" t="s">
        <v>254</v>
      </c>
      <c r="C179" s="42" t="s">
        <v>263</v>
      </c>
      <c r="D179" s="42" t="s">
        <v>269</v>
      </c>
      <c r="E179" s="42" t="s">
        <v>390</v>
      </c>
      <c r="F179" s="27">
        <f t="shared" si="39"/>
        <v>1550</v>
      </c>
      <c r="G179" s="27"/>
      <c r="H179" s="27">
        <f t="shared" si="37"/>
        <v>1550</v>
      </c>
      <c r="I179" s="27"/>
      <c r="J179" s="27"/>
      <c r="K179" s="27"/>
      <c r="L179" s="27"/>
      <c r="M179" s="27"/>
      <c r="N179" s="27">
        <f t="shared" si="38"/>
        <v>1550</v>
      </c>
      <c r="O179" s="237">
        <f t="shared" si="40"/>
        <v>129.16666666666666</v>
      </c>
      <c r="P179" s="144">
        <v>12</v>
      </c>
      <c r="Q179" s="395">
        <f t="shared" si="41"/>
        <v>1550</v>
      </c>
    </row>
    <row r="180" spans="1:17" ht="11.1" customHeight="1" x14ac:dyDescent="0.2">
      <c r="A180" s="14">
        <v>5</v>
      </c>
      <c r="B180" s="43" t="s">
        <v>53</v>
      </c>
      <c r="C180" s="43" t="s">
        <v>264</v>
      </c>
      <c r="D180" s="43" t="s">
        <v>269</v>
      </c>
      <c r="E180" s="43" t="s">
        <v>385</v>
      </c>
      <c r="F180" s="13">
        <f t="shared" si="39"/>
        <v>1550</v>
      </c>
      <c r="G180" s="13"/>
      <c r="H180" s="13">
        <f>F180+G180</f>
        <v>1550</v>
      </c>
      <c r="I180" s="13"/>
      <c r="J180" s="13"/>
      <c r="K180" s="13"/>
      <c r="L180" s="13"/>
      <c r="M180" s="13"/>
      <c r="N180" s="13">
        <f t="shared" si="38"/>
        <v>1550</v>
      </c>
      <c r="O180" s="237">
        <f t="shared" si="40"/>
        <v>129.16666666666666</v>
      </c>
      <c r="P180" s="144">
        <v>12</v>
      </c>
      <c r="Q180" s="395">
        <f t="shared" si="41"/>
        <v>1550</v>
      </c>
    </row>
    <row r="181" spans="1:17" ht="11.1" customHeight="1" x14ac:dyDescent="0.2">
      <c r="A181" s="190">
        <v>6</v>
      </c>
      <c r="B181" s="191" t="s">
        <v>363</v>
      </c>
      <c r="C181" s="191" t="s">
        <v>364</v>
      </c>
      <c r="D181" s="191" t="s">
        <v>365</v>
      </c>
      <c r="E181" s="191" t="s">
        <v>386</v>
      </c>
      <c r="F181" s="27">
        <f t="shared" si="39"/>
        <v>1833.3333333333333</v>
      </c>
      <c r="G181" s="192"/>
      <c r="H181" s="192">
        <f>F181+G181</f>
        <v>1833.3333333333333</v>
      </c>
      <c r="I181" s="192"/>
      <c r="J181" s="192"/>
      <c r="K181" s="192"/>
      <c r="L181" s="192"/>
      <c r="M181" s="192"/>
      <c r="N181" s="192">
        <f t="shared" si="38"/>
        <v>1833.3333333333333</v>
      </c>
      <c r="O181" s="237">
        <f>((2000)/12)</f>
        <v>166.66666666666666</v>
      </c>
      <c r="P181" s="144">
        <v>11</v>
      </c>
      <c r="Q181" s="395">
        <f t="shared" si="41"/>
        <v>1833.3333333333333</v>
      </c>
    </row>
    <row r="182" spans="1:17" ht="11.1" customHeight="1" x14ac:dyDescent="0.2">
      <c r="A182" s="14">
        <v>7</v>
      </c>
      <c r="B182" s="43" t="s">
        <v>55</v>
      </c>
      <c r="C182" s="43" t="s">
        <v>265</v>
      </c>
      <c r="D182" s="43" t="s">
        <v>269</v>
      </c>
      <c r="E182" s="43" t="s">
        <v>385</v>
      </c>
      <c r="F182" s="13">
        <f t="shared" si="39"/>
        <v>1550</v>
      </c>
      <c r="G182" s="13"/>
      <c r="H182" s="13">
        <f>F182+G182</f>
        <v>1550</v>
      </c>
      <c r="I182" s="13"/>
      <c r="J182" s="13"/>
      <c r="K182" s="13"/>
      <c r="L182" s="13"/>
      <c r="M182" s="13"/>
      <c r="N182" s="13">
        <f t="shared" si="38"/>
        <v>1550</v>
      </c>
      <c r="O182" s="237">
        <f t="shared" si="40"/>
        <v>129.16666666666666</v>
      </c>
      <c r="P182" s="144">
        <v>12</v>
      </c>
      <c r="Q182" s="395">
        <f t="shared" si="41"/>
        <v>1550</v>
      </c>
    </row>
    <row r="183" spans="1:17" ht="11.1" customHeight="1" x14ac:dyDescent="0.2">
      <c r="A183" s="190">
        <v>8</v>
      </c>
      <c r="B183" s="191" t="s">
        <v>56</v>
      </c>
      <c r="C183" s="191" t="s">
        <v>266</v>
      </c>
      <c r="D183" s="191" t="s">
        <v>283</v>
      </c>
      <c r="E183" s="191" t="s">
        <v>390</v>
      </c>
      <c r="F183" s="27">
        <f t="shared" si="39"/>
        <v>1550</v>
      </c>
      <c r="G183" s="192"/>
      <c r="H183" s="192">
        <f t="shared" ref="H183" si="42">F183+G183</f>
        <v>1550</v>
      </c>
      <c r="I183" s="192"/>
      <c r="J183" s="192"/>
      <c r="K183" s="192"/>
      <c r="L183" s="192"/>
      <c r="M183" s="192"/>
      <c r="N183" s="192">
        <f t="shared" si="38"/>
        <v>1550</v>
      </c>
      <c r="O183" s="237">
        <f t="shared" si="40"/>
        <v>129.16666666666666</v>
      </c>
      <c r="P183" s="144">
        <v>12</v>
      </c>
      <c r="Q183" s="395">
        <f t="shared" si="41"/>
        <v>1550</v>
      </c>
    </row>
    <row r="184" spans="1:17" ht="11.1" customHeight="1" x14ac:dyDescent="0.2">
      <c r="A184" s="14">
        <v>11</v>
      </c>
      <c r="B184" s="43" t="s">
        <v>58</v>
      </c>
      <c r="C184" s="43" t="s">
        <v>271</v>
      </c>
      <c r="D184" s="43" t="s">
        <v>267</v>
      </c>
      <c r="E184" s="43" t="s">
        <v>390</v>
      </c>
      <c r="F184" s="13">
        <f t="shared" si="39"/>
        <v>2600</v>
      </c>
      <c r="G184" s="13"/>
      <c r="H184" s="13">
        <f>F184+G184</f>
        <v>2600</v>
      </c>
      <c r="I184" s="13"/>
      <c r="J184" s="13"/>
      <c r="K184" s="13"/>
      <c r="L184" s="13"/>
      <c r="M184" s="13"/>
      <c r="N184" s="13">
        <f t="shared" si="38"/>
        <v>2600</v>
      </c>
      <c r="O184" s="237">
        <f>((2600)/12)</f>
        <v>216.66666666666666</v>
      </c>
      <c r="P184" s="144">
        <v>12</v>
      </c>
      <c r="Q184" s="395">
        <f t="shared" si="41"/>
        <v>2600</v>
      </c>
    </row>
    <row r="185" spans="1:17" ht="11.1" customHeight="1" x14ac:dyDescent="0.2">
      <c r="A185" s="28">
        <v>12</v>
      </c>
      <c r="B185" s="42" t="s">
        <v>59</v>
      </c>
      <c r="C185" s="42" t="s">
        <v>272</v>
      </c>
      <c r="D185" s="42" t="s">
        <v>267</v>
      </c>
      <c r="E185" s="42" t="s">
        <v>387</v>
      </c>
      <c r="F185" s="27">
        <f t="shared" si="39"/>
        <v>2600</v>
      </c>
      <c r="G185" s="27"/>
      <c r="H185" s="27">
        <f>F185+G185</f>
        <v>2600</v>
      </c>
      <c r="I185" s="27"/>
      <c r="J185" s="27"/>
      <c r="K185" s="27"/>
      <c r="L185" s="27"/>
      <c r="M185" s="27"/>
      <c r="N185" s="27">
        <f t="shared" si="38"/>
        <v>2600</v>
      </c>
      <c r="O185" s="237">
        <f>((2600)/12)</f>
        <v>216.66666666666666</v>
      </c>
      <c r="P185" s="144">
        <v>12</v>
      </c>
      <c r="Q185" s="395">
        <f t="shared" si="41"/>
        <v>2600</v>
      </c>
    </row>
    <row r="186" spans="1:17" ht="11.1" customHeight="1" x14ac:dyDescent="0.2">
      <c r="A186" s="14">
        <v>13</v>
      </c>
      <c r="B186" s="43" t="s">
        <v>61</v>
      </c>
      <c r="C186" s="43" t="s">
        <v>273</v>
      </c>
      <c r="D186" s="43" t="s">
        <v>283</v>
      </c>
      <c r="E186" s="43" t="s">
        <v>382</v>
      </c>
      <c r="F186" s="13">
        <f t="shared" si="39"/>
        <v>1550</v>
      </c>
      <c r="G186" s="13"/>
      <c r="H186" s="13">
        <f>F186+G186</f>
        <v>1550</v>
      </c>
      <c r="I186" s="13"/>
      <c r="J186" s="13"/>
      <c r="K186" s="13"/>
      <c r="L186" s="13"/>
      <c r="M186" s="13"/>
      <c r="N186" s="13">
        <f t="shared" si="38"/>
        <v>1550</v>
      </c>
      <c r="O186" s="237">
        <f t="shared" si="40"/>
        <v>129.16666666666666</v>
      </c>
      <c r="P186" s="144">
        <v>12</v>
      </c>
      <c r="Q186" s="395">
        <f t="shared" si="41"/>
        <v>1550</v>
      </c>
    </row>
    <row r="187" spans="1:17" ht="11.1" customHeight="1" x14ac:dyDescent="0.2">
      <c r="A187" s="28">
        <v>14</v>
      </c>
      <c r="B187" s="42" t="s">
        <v>62</v>
      </c>
      <c r="C187" s="42" t="s">
        <v>274</v>
      </c>
      <c r="D187" s="42" t="s">
        <v>269</v>
      </c>
      <c r="E187" s="42" t="s">
        <v>390</v>
      </c>
      <c r="F187" s="27">
        <f t="shared" si="39"/>
        <v>1550</v>
      </c>
      <c r="G187" s="27"/>
      <c r="H187" s="27">
        <f t="shared" ref="H187" si="43">F187+G187</f>
        <v>1550</v>
      </c>
      <c r="I187" s="27"/>
      <c r="J187" s="27"/>
      <c r="K187" s="27"/>
      <c r="L187" s="27"/>
      <c r="M187" s="27"/>
      <c r="N187" s="27">
        <f t="shared" si="38"/>
        <v>1550</v>
      </c>
      <c r="O187" s="237">
        <f t="shared" si="40"/>
        <v>129.16666666666666</v>
      </c>
      <c r="P187" s="144">
        <v>12</v>
      </c>
      <c r="Q187" s="395">
        <f t="shared" si="41"/>
        <v>1550</v>
      </c>
    </row>
    <row r="188" spans="1:17" ht="11.1" customHeight="1" x14ac:dyDescent="0.2">
      <c r="A188" s="14">
        <v>15</v>
      </c>
      <c r="B188" s="43" t="s">
        <v>471</v>
      </c>
      <c r="C188" s="43" t="s">
        <v>472</v>
      </c>
      <c r="D188" s="43" t="s">
        <v>283</v>
      </c>
      <c r="E188" s="43"/>
      <c r="F188" s="13">
        <f t="shared" si="39"/>
        <v>1033.3333333333333</v>
      </c>
      <c r="G188" s="13"/>
      <c r="H188" s="13">
        <f>F188+G188</f>
        <v>1033.3333333333333</v>
      </c>
      <c r="I188" s="13"/>
      <c r="J188" s="13"/>
      <c r="K188" s="13"/>
      <c r="L188" s="13"/>
      <c r="M188" s="13"/>
      <c r="N188" s="13">
        <f t="shared" si="38"/>
        <v>1033.3333333333333</v>
      </c>
      <c r="O188" s="237">
        <f t="shared" si="40"/>
        <v>129.16666666666666</v>
      </c>
      <c r="P188" s="144">
        <v>8</v>
      </c>
      <c r="Q188" s="395">
        <f t="shared" si="41"/>
        <v>1033.3333333333333</v>
      </c>
    </row>
    <row r="189" spans="1:17" ht="11.1" customHeight="1" x14ac:dyDescent="0.2">
      <c r="A189" s="28">
        <v>16</v>
      </c>
      <c r="B189" s="42" t="s">
        <v>249</v>
      </c>
      <c r="C189" s="42" t="s">
        <v>284</v>
      </c>
      <c r="D189" s="42" t="s">
        <v>269</v>
      </c>
      <c r="E189" s="42" t="s">
        <v>386</v>
      </c>
      <c r="F189" s="27">
        <f t="shared" si="39"/>
        <v>1420.8333333333333</v>
      </c>
      <c r="G189" s="27"/>
      <c r="H189" s="27">
        <f>F189+G189</f>
        <v>1420.8333333333333</v>
      </c>
      <c r="I189" s="27"/>
      <c r="J189" s="27"/>
      <c r="K189" s="27"/>
      <c r="L189" s="27"/>
      <c r="M189" s="27"/>
      <c r="N189" s="27">
        <f t="shared" si="38"/>
        <v>1420.8333333333333</v>
      </c>
      <c r="O189" s="237">
        <f t="shared" si="40"/>
        <v>129.16666666666666</v>
      </c>
      <c r="P189" s="144">
        <v>11</v>
      </c>
      <c r="Q189" s="395">
        <f t="shared" si="41"/>
        <v>1420.8333333333333</v>
      </c>
    </row>
    <row r="190" spans="1:17" ht="11.1" customHeight="1" x14ac:dyDescent="0.2">
      <c r="A190" s="14">
        <v>17</v>
      </c>
      <c r="B190" s="43" t="s">
        <v>64</v>
      </c>
      <c r="C190" s="43" t="s">
        <v>275</v>
      </c>
      <c r="D190" s="43" t="s">
        <v>269</v>
      </c>
      <c r="E190" s="43" t="s">
        <v>387</v>
      </c>
      <c r="F190" s="13">
        <f t="shared" si="39"/>
        <v>1550</v>
      </c>
      <c r="G190" s="13"/>
      <c r="H190" s="13">
        <f t="shared" ref="H190:H194" si="44">F190+G190</f>
        <v>1550</v>
      </c>
      <c r="I190" s="13"/>
      <c r="J190" s="13"/>
      <c r="K190" s="13"/>
      <c r="L190" s="13"/>
      <c r="M190" s="13"/>
      <c r="N190" s="13">
        <f t="shared" si="38"/>
        <v>1550</v>
      </c>
      <c r="O190" s="237">
        <f t="shared" si="40"/>
        <v>129.16666666666666</v>
      </c>
      <c r="P190" s="144">
        <v>12</v>
      </c>
      <c r="Q190" s="395">
        <f t="shared" si="41"/>
        <v>1550</v>
      </c>
    </row>
    <row r="191" spans="1:17" ht="11.1" customHeight="1" x14ac:dyDescent="0.2">
      <c r="A191" s="28">
        <v>18</v>
      </c>
      <c r="B191" s="42" t="s">
        <v>65</v>
      </c>
      <c r="C191" s="42" t="s">
        <v>276</v>
      </c>
      <c r="D191" s="42" t="s">
        <v>269</v>
      </c>
      <c r="E191" s="42" t="s">
        <v>385</v>
      </c>
      <c r="F191" s="27">
        <f t="shared" si="39"/>
        <v>1550</v>
      </c>
      <c r="G191" s="27"/>
      <c r="H191" s="27">
        <f t="shared" si="44"/>
        <v>1550</v>
      </c>
      <c r="I191" s="27"/>
      <c r="J191" s="27"/>
      <c r="K191" s="27"/>
      <c r="L191" s="27"/>
      <c r="M191" s="27"/>
      <c r="N191" s="27">
        <f t="shared" si="38"/>
        <v>1550</v>
      </c>
      <c r="O191" s="237">
        <f t="shared" si="40"/>
        <v>129.16666666666666</v>
      </c>
      <c r="P191" s="144">
        <v>12</v>
      </c>
      <c r="Q191" s="395">
        <f t="shared" si="41"/>
        <v>1550</v>
      </c>
    </row>
    <row r="192" spans="1:17" ht="11.1" customHeight="1" x14ac:dyDescent="0.2">
      <c r="A192" s="14">
        <v>19</v>
      </c>
      <c r="B192" s="43" t="s">
        <v>362</v>
      </c>
      <c r="C192" s="306">
        <v>14209433403</v>
      </c>
      <c r="D192" s="43" t="s">
        <v>269</v>
      </c>
      <c r="E192" s="43" t="s">
        <v>390</v>
      </c>
      <c r="F192" s="13">
        <f t="shared" si="39"/>
        <v>1291.6666666666665</v>
      </c>
      <c r="G192" s="13"/>
      <c r="H192" s="13">
        <f t="shared" si="44"/>
        <v>1291.6666666666665</v>
      </c>
      <c r="I192" s="13"/>
      <c r="J192" s="13"/>
      <c r="K192" s="13"/>
      <c r="L192" s="13"/>
      <c r="M192" s="13"/>
      <c r="N192" s="13">
        <f t="shared" si="38"/>
        <v>1291.6666666666665</v>
      </c>
      <c r="O192" s="237">
        <f t="shared" si="40"/>
        <v>129.16666666666666</v>
      </c>
      <c r="P192" s="144">
        <v>10</v>
      </c>
      <c r="Q192" s="395">
        <f t="shared" si="41"/>
        <v>1291.6666666666665</v>
      </c>
    </row>
    <row r="193" spans="1:17" ht="11.1" customHeight="1" x14ac:dyDescent="0.2">
      <c r="A193" s="28">
        <v>21</v>
      </c>
      <c r="B193" s="42" t="s">
        <v>68</v>
      </c>
      <c r="C193" s="42" t="s">
        <v>279</v>
      </c>
      <c r="D193" s="42" t="s">
        <v>283</v>
      </c>
      <c r="E193" s="42" t="s">
        <v>385</v>
      </c>
      <c r="F193" s="27">
        <f t="shared" si="39"/>
        <v>1550</v>
      </c>
      <c r="G193" s="27"/>
      <c r="H193" s="27">
        <f t="shared" si="44"/>
        <v>1550</v>
      </c>
      <c r="I193" s="27"/>
      <c r="J193" s="27"/>
      <c r="K193" s="27"/>
      <c r="L193" s="27"/>
      <c r="M193" s="27"/>
      <c r="N193" s="27">
        <f t="shared" si="38"/>
        <v>1550</v>
      </c>
      <c r="O193" s="237">
        <f t="shared" si="40"/>
        <v>129.16666666666666</v>
      </c>
      <c r="P193" s="144">
        <v>12</v>
      </c>
      <c r="Q193" s="395">
        <f t="shared" si="41"/>
        <v>1550</v>
      </c>
    </row>
    <row r="194" spans="1:17" ht="11.1" customHeight="1" x14ac:dyDescent="0.2">
      <c r="A194" s="14">
        <v>23</v>
      </c>
      <c r="B194" s="43" t="s">
        <v>69</v>
      </c>
      <c r="C194" s="43" t="s">
        <v>280</v>
      </c>
      <c r="D194" s="43" t="s">
        <v>283</v>
      </c>
      <c r="E194" s="43" t="s">
        <v>387</v>
      </c>
      <c r="F194" s="13">
        <f t="shared" si="39"/>
        <v>1550</v>
      </c>
      <c r="G194" s="13"/>
      <c r="H194" s="13">
        <f t="shared" si="44"/>
        <v>1550</v>
      </c>
      <c r="I194" s="13"/>
      <c r="J194" s="13"/>
      <c r="K194" s="13"/>
      <c r="L194" s="13"/>
      <c r="M194" s="13"/>
      <c r="N194" s="13">
        <f t="shared" si="38"/>
        <v>1550</v>
      </c>
      <c r="O194" s="237">
        <f t="shared" si="40"/>
        <v>129.16666666666666</v>
      </c>
      <c r="P194" s="144">
        <v>12</v>
      </c>
      <c r="Q194" s="395">
        <f t="shared" si="41"/>
        <v>1550</v>
      </c>
    </row>
    <row r="195" spans="1:17" ht="11.1" customHeight="1" x14ac:dyDescent="0.2">
      <c r="A195" s="28"/>
      <c r="B195" s="42"/>
      <c r="C195" s="42"/>
      <c r="D195" s="42"/>
      <c r="E195" s="42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1:17" ht="11.1" customHeight="1" x14ac:dyDescent="0.2">
      <c r="A196" s="374"/>
      <c r="B196" s="375"/>
      <c r="C196" s="375"/>
      <c r="D196" s="375"/>
      <c r="E196" s="375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7" ht="11.1" customHeight="1" x14ac:dyDescent="0.2">
      <c r="A197" s="455" t="s">
        <v>24</v>
      </c>
      <c r="B197" s="455"/>
      <c r="C197" s="174"/>
      <c r="D197" s="174"/>
      <c r="E197" s="174"/>
      <c r="F197" s="17">
        <f>SUM(F177:F196)</f>
        <v>29120.82333333333</v>
      </c>
      <c r="G197" s="17"/>
      <c r="H197" s="17">
        <f>SUM(H177:H196)</f>
        <v>29120.82333333333</v>
      </c>
      <c r="I197" s="17"/>
      <c r="J197" s="17"/>
      <c r="K197" s="17"/>
      <c r="L197" s="17"/>
      <c r="M197" s="17"/>
      <c r="N197" s="17">
        <f>SUM(N177:N196)</f>
        <v>29120.82333333333</v>
      </c>
    </row>
    <row r="198" spans="1:17" ht="11.1" customHeight="1" x14ac:dyDescent="0.2"/>
    <row r="199" spans="1:17" ht="11.1" customHeight="1" x14ac:dyDescent="0.2">
      <c r="I199" s="29" t="s">
        <v>552</v>
      </c>
      <c r="J199" s="29"/>
    </row>
    <row r="200" spans="1:17" ht="11.1" customHeight="1" x14ac:dyDescent="0.2"/>
    <row r="205" spans="1:17" x14ac:dyDescent="0.2">
      <c r="A205" s="431" t="s">
        <v>0</v>
      </c>
      <c r="B205" s="433" t="s">
        <v>7</v>
      </c>
      <c r="C205" s="437" t="s">
        <v>260</v>
      </c>
      <c r="D205" s="437" t="s">
        <v>215</v>
      </c>
      <c r="E205" s="170"/>
      <c r="F205" s="433" t="s">
        <v>9</v>
      </c>
    </row>
    <row r="206" spans="1:17" x14ac:dyDescent="0.2">
      <c r="A206" s="432"/>
      <c r="B206" s="434"/>
      <c r="C206" s="438"/>
      <c r="D206" s="438"/>
      <c r="E206" s="171"/>
      <c r="F206" s="434"/>
    </row>
    <row r="208" spans="1:17" x14ac:dyDescent="0.2">
      <c r="A208" s="14">
        <v>5</v>
      </c>
      <c r="B208" s="43" t="s">
        <v>53</v>
      </c>
      <c r="C208" s="43" t="s">
        <v>264</v>
      </c>
      <c r="D208" s="43" t="s">
        <v>269</v>
      </c>
      <c r="E208" s="43" t="s">
        <v>385</v>
      </c>
      <c r="F208" s="13">
        <v>1550</v>
      </c>
    </row>
    <row r="209" spans="1:6" x14ac:dyDescent="0.2">
      <c r="A209" s="14">
        <v>7</v>
      </c>
      <c r="B209" s="43" t="s">
        <v>55</v>
      </c>
      <c r="C209" s="43" t="s">
        <v>265</v>
      </c>
      <c r="D209" s="43" t="s">
        <v>269</v>
      </c>
      <c r="E209" s="43" t="s">
        <v>385</v>
      </c>
      <c r="F209" s="13">
        <v>1550</v>
      </c>
    </row>
    <row r="210" spans="1:6" x14ac:dyDescent="0.2">
      <c r="A210" s="28">
        <v>18</v>
      </c>
      <c r="B210" s="42" t="s">
        <v>65</v>
      </c>
      <c r="C210" s="42" t="s">
        <v>276</v>
      </c>
      <c r="D210" s="42" t="s">
        <v>269</v>
      </c>
      <c r="E210" s="42" t="s">
        <v>385</v>
      </c>
      <c r="F210" s="27">
        <v>1550</v>
      </c>
    </row>
    <row r="211" spans="1:6" x14ac:dyDescent="0.2">
      <c r="A211" s="28">
        <v>21</v>
      </c>
      <c r="B211" s="42" t="s">
        <v>68</v>
      </c>
      <c r="C211" s="42" t="s">
        <v>279</v>
      </c>
      <c r="D211" s="42" t="s">
        <v>283</v>
      </c>
      <c r="E211" s="42" t="s">
        <v>385</v>
      </c>
      <c r="F211" s="27">
        <v>1550</v>
      </c>
    </row>
    <row r="213" spans="1:6" x14ac:dyDescent="0.2">
      <c r="A213" s="28">
        <v>12</v>
      </c>
      <c r="B213" s="42" t="s">
        <v>59</v>
      </c>
      <c r="C213" s="42" t="s">
        <v>272</v>
      </c>
      <c r="D213" s="42" t="s">
        <v>267</v>
      </c>
      <c r="E213" s="42" t="s">
        <v>387</v>
      </c>
      <c r="F213" s="27">
        <v>2600</v>
      </c>
    </row>
    <row r="214" spans="1:6" x14ac:dyDescent="0.2">
      <c r="A214" s="14">
        <v>17</v>
      </c>
      <c r="B214" s="43" t="s">
        <v>64</v>
      </c>
      <c r="C214" s="43" t="s">
        <v>275</v>
      </c>
      <c r="D214" s="43" t="s">
        <v>269</v>
      </c>
      <c r="E214" s="43" t="s">
        <v>387</v>
      </c>
      <c r="F214" s="13">
        <v>1550</v>
      </c>
    </row>
    <row r="215" spans="1:6" x14ac:dyDescent="0.2">
      <c r="A215" s="14">
        <v>23</v>
      </c>
      <c r="B215" s="43" t="s">
        <v>69</v>
      </c>
      <c r="C215" s="43" t="s">
        <v>280</v>
      </c>
      <c r="D215" s="43" t="s">
        <v>283</v>
      </c>
      <c r="E215" s="43" t="s">
        <v>387</v>
      </c>
      <c r="F215" s="13">
        <v>1550</v>
      </c>
    </row>
    <row r="217" spans="1:6" x14ac:dyDescent="0.2">
      <c r="A217" s="14">
        <v>15</v>
      </c>
      <c r="B217" s="43" t="s">
        <v>471</v>
      </c>
      <c r="C217" s="43" t="s">
        <v>472</v>
      </c>
      <c r="D217" s="43" t="s">
        <v>283</v>
      </c>
      <c r="E217" s="43"/>
      <c r="F217" s="13">
        <v>1033.33</v>
      </c>
    </row>
    <row r="219" spans="1:6" x14ac:dyDescent="0.2">
      <c r="A219" s="28">
        <v>2</v>
      </c>
      <c r="B219" s="42" t="s">
        <v>150</v>
      </c>
      <c r="C219" s="42" t="s">
        <v>262</v>
      </c>
      <c r="D219" s="42" t="s">
        <v>268</v>
      </c>
      <c r="E219" s="42" t="s">
        <v>382</v>
      </c>
      <c r="F219" s="27">
        <v>1420.83</v>
      </c>
    </row>
    <row r="220" spans="1:6" x14ac:dyDescent="0.2">
      <c r="A220" s="14">
        <v>13</v>
      </c>
      <c r="B220" s="43" t="s">
        <v>61</v>
      </c>
      <c r="C220" s="43" t="s">
        <v>273</v>
      </c>
      <c r="D220" s="43" t="s">
        <v>283</v>
      </c>
      <c r="E220" s="43" t="s">
        <v>382</v>
      </c>
      <c r="F220" s="13">
        <v>1550</v>
      </c>
    </row>
    <row r="222" spans="1:6" x14ac:dyDescent="0.2">
      <c r="A222" s="14">
        <v>3</v>
      </c>
      <c r="B222" s="43" t="s">
        <v>250</v>
      </c>
      <c r="C222" s="43" t="s">
        <v>282</v>
      </c>
      <c r="D222" s="43" t="s">
        <v>269</v>
      </c>
      <c r="E222" s="43" t="s">
        <v>386</v>
      </c>
      <c r="F222" s="13">
        <v>1420.83</v>
      </c>
    </row>
    <row r="223" spans="1:6" x14ac:dyDescent="0.2">
      <c r="A223" s="190">
        <v>6</v>
      </c>
      <c r="B223" s="191" t="s">
        <v>363</v>
      </c>
      <c r="C223" s="191" t="s">
        <v>364</v>
      </c>
      <c r="D223" s="191" t="s">
        <v>365</v>
      </c>
      <c r="E223" s="191" t="s">
        <v>386</v>
      </c>
      <c r="F223" s="27">
        <v>1833.33</v>
      </c>
    </row>
    <row r="224" spans="1:6" x14ac:dyDescent="0.2">
      <c r="A224" s="28">
        <v>16</v>
      </c>
      <c r="B224" s="42" t="s">
        <v>249</v>
      </c>
      <c r="C224" s="42" t="s">
        <v>284</v>
      </c>
      <c r="D224" s="42" t="s">
        <v>269</v>
      </c>
      <c r="E224" s="42" t="s">
        <v>386</v>
      </c>
      <c r="F224" s="27">
        <v>1420.83</v>
      </c>
    </row>
    <row r="226" spans="1:6" x14ac:dyDescent="0.2">
      <c r="A226" s="28">
        <v>4</v>
      </c>
      <c r="B226" s="42" t="s">
        <v>254</v>
      </c>
      <c r="C226" s="42" t="s">
        <v>263</v>
      </c>
      <c r="D226" s="42" t="s">
        <v>269</v>
      </c>
      <c r="E226" s="42" t="s">
        <v>390</v>
      </c>
      <c r="F226" s="27">
        <v>1550</v>
      </c>
    </row>
    <row r="227" spans="1:6" x14ac:dyDescent="0.2">
      <c r="A227" s="190">
        <v>8</v>
      </c>
      <c r="B227" s="191" t="s">
        <v>56</v>
      </c>
      <c r="C227" s="191" t="s">
        <v>266</v>
      </c>
      <c r="D227" s="191" t="s">
        <v>283</v>
      </c>
      <c r="E227" s="191" t="s">
        <v>390</v>
      </c>
      <c r="F227" s="27">
        <v>1550</v>
      </c>
    </row>
    <row r="228" spans="1:6" x14ac:dyDescent="0.2">
      <c r="A228" s="14">
        <v>11</v>
      </c>
      <c r="B228" s="43" t="s">
        <v>58</v>
      </c>
      <c r="C228" s="43" t="s">
        <v>271</v>
      </c>
      <c r="D228" s="43" t="s">
        <v>267</v>
      </c>
      <c r="E228" s="43" t="s">
        <v>390</v>
      </c>
      <c r="F228" s="13">
        <v>2600</v>
      </c>
    </row>
    <row r="229" spans="1:6" x14ac:dyDescent="0.2">
      <c r="A229" s="14">
        <v>19</v>
      </c>
      <c r="B229" s="43" t="s">
        <v>362</v>
      </c>
      <c r="C229" s="306">
        <v>14209433403</v>
      </c>
      <c r="D229" s="43" t="s">
        <v>269</v>
      </c>
      <c r="E229" s="43" t="s">
        <v>390</v>
      </c>
      <c r="F229" s="13">
        <v>1291.67</v>
      </c>
    </row>
    <row r="230" spans="1:6" x14ac:dyDescent="0.2">
      <c r="A230" s="28">
        <v>14</v>
      </c>
      <c r="B230" s="42" t="s">
        <v>62</v>
      </c>
      <c r="C230" s="42" t="s">
        <v>274</v>
      </c>
      <c r="D230" s="42" t="s">
        <v>269</v>
      </c>
      <c r="E230" s="42" t="s">
        <v>390</v>
      </c>
      <c r="F230" s="27">
        <v>1550</v>
      </c>
    </row>
  </sheetData>
  <sortState xmlns:xlrd2="http://schemas.microsoft.com/office/spreadsheetml/2017/richdata2" ref="P6:Q27">
    <sortCondition ref="Q5:Q27"/>
  </sortState>
  <mergeCells count="87">
    <mergeCell ref="A205:A206"/>
    <mergeCell ref="B205:B206"/>
    <mergeCell ref="C205:C206"/>
    <mergeCell ref="D205:D206"/>
    <mergeCell ref="F205:F206"/>
    <mergeCell ref="G175:G176"/>
    <mergeCell ref="H175:H176"/>
    <mergeCell ref="I175:M175"/>
    <mergeCell ref="A197:B197"/>
    <mergeCell ref="A175:A176"/>
    <mergeCell ref="B175:B176"/>
    <mergeCell ref="C175:C176"/>
    <mergeCell ref="D175:D176"/>
    <mergeCell ref="F175:F176"/>
    <mergeCell ref="I161:J161"/>
    <mergeCell ref="A88:B88"/>
    <mergeCell ref="B99:B100"/>
    <mergeCell ref="A163:B163"/>
    <mergeCell ref="A159:B159"/>
    <mergeCell ref="A161:B161"/>
    <mergeCell ref="A131:B131"/>
    <mergeCell ref="A123:A124"/>
    <mergeCell ref="B123:B124"/>
    <mergeCell ref="I99:M99"/>
    <mergeCell ref="G155:K155"/>
    <mergeCell ref="A156:B156"/>
    <mergeCell ref="A157:B157"/>
    <mergeCell ref="A158:B158"/>
    <mergeCell ref="I123:M123"/>
    <mergeCell ref="F123:F124"/>
    <mergeCell ref="I134:M134"/>
    <mergeCell ref="B3:B4"/>
    <mergeCell ref="G30:G31"/>
    <mergeCell ref="H3:H4"/>
    <mergeCell ref="F55:F56"/>
    <mergeCell ref="A43:B43"/>
    <mergeCell ref="B30:B31"/>
    <mergeCell ref="C3:C4"/>
    <mergeCell ref="D3:D4"/>
    <mergeCell ref="C55:C56"/>
    <mergeCell ref="D55:D56"/>
    <mergeCell ref="H99:H100"/>
    <mergeCell ref="F3:F4"/>
    <mergeCell ref="G99:G100"/>
    <mergeCell ref="G123:G124"/>
    <mergeCell ref="H123:H124"/>
    <mergeCell ref="I1:J1"/>
    <mergeCell ref="I55:M55"/>
    <mergeCell ref="H30:H31"/>
    <mergeCell ref="H55:H56"/>
    <mergeCell ref="A28:B28"/>
    <mergeCell ref="A30:A31"/>
    <mergeCell ref="F30:F31"/>
    <mergeCell ref="I3:M3"/>
    <mergeCell ref="G3:G4"/>
    <mergeCell ref="I30:M30"/>
    <mergeCell ref="C30:C31"/>
    <mergeCell ref="D30:D31"/>
    <mergeCell ref="B55:B56"/>
    <mergeCell ref="G55:G56"/>
    <mergeCell ref="A55:A56"/>
    <mergeCell ref="A3:A4"/>
    <mergeCell ref="A166:B166"/>
    <mergeCell ref="A165:B165"/>
    <mergeCell ref="A162:B162"/>
    <mergeCell ref="A164:B164"/>
    <mergeCell ref="F99:F100"/>
    <mergeCell ref="A155:F155"/>
    <mergeCell ref="A99:A100"/>
    <mergeCell ref="C99:C100"/>
    <mergeCell ref="D99:D100"/>
    <mergeCell ref="F134:F135"/>
    <mergeCell ref="G1:H1"/>
    <mergeCell ref="B1:F1"/>
    <mergeCell ref="A138:B138"/>
    <mergeCell ref="A134:A135"/>
    <mergeCell ref="H134:H135"/>
    <mergeCell ref="B134:B135"/>
    <mergeCell ref="G134:G135"/>
    <mergeCell ref="E3:E4"/>
    <mergeCell ref="O36:R36"/>
    <mergeCell ref="P42:P44"/>
    <mergeCell ref="Q42:Q44"/>
    <mergeCell ref="R42:R44"/>
    <mergeCell ref="P45:P47"/>
    <mergeCell ref="Q45:Q47"/>
    <mergeCell ref="R45:R47"/>
  </mergeCells>
  <phoneticPr fontId="0" type="noConversion"/>
  <pageMargins left="0.19685039370078741" right="0" top="0" bottom="0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E09A-C2E4-4091-9229-D07000810E46}">
  <dimension ref="A1:I68"/>
  <sheetViews>
    <sheetView topLeftCell="A7" workbookViewId="0">
      <selection activeCell="A62" sqref="A62:A64"/>
    </sheetView>
  </sheetViews>
  <sheetFormatPr defaultRowHeight="12.75" x14ac:dyDescent="0.2"/>
  <cols>
    <col min="7" max="7" width="13.85546875" bestFit="1" customWidth="1"/>
  </cols>
  <sheetData>
    <row r="1" spans="1:9" ht="11.1" customHeight="1" x14ac:dyDescent="0.2"/>
    <row r="2" spans="1:9" ht="11.1" customHeight="1" x14ac:dyDescent="0.2"/>
    <row r="3" spans="1:9" ht="11.1" customHeight="1" x14ac:dyDescent="0.2"/>
    <row r="4" spans="1:9" ht="11.1" customHeight="1" x14ac:dyDescent="0.2"/>
    <row r="5" spans="1:9" ht="11.1" customHeight="1" x14ac:dyDescent="0.2"/>
    <row r="6" spans="1:9" ht="11.1" customHeight="1" x14ac:dyDescent="0.2"/>
    <row r="7" spans="1:9" ht="11.1" customHeight="1" x14ac:dyDescent="0.2"/>
    <row r="8" spans="1:9" ht="11.1" customHeight="1" x14ac:dyDescent="0.2"/>
    <row r="9" spans="1:9" ht="11.1" customHeight="1" x14ac:dyDescent="0.2"/>
    <row r="10" spans="1:9" ht="11.1" customHeight="1" x14ac:dyDescent="0.2"/>
    <row r="11" spans="1:9" ht="11.1" customHeight="1" x14ac:dyDescent="0.2"/>
    <row r="12" spans="1:9" ht="11.1" customHeight="1" x14ac:dyDescent="0.2"/>
    <row r="13" spans="1:9" ht="11.1" customHeight="1" x14ac:dyDescent="0.2">
      <c r="A13" s="481" t="s">
        <v>230</v>
      </c>
      <c r="B13" s="481"/>
      <c r="C13" s="481"/>
      <c r="D13" s="481"/>
      <c r="E13" s="481"/>
      <c r="F13" s="481"/>
      <c r="G13" s="481"/>
      <c r="H13" s="481"/>
      <c r="I13" s="481"/>
    </row>
    <row r="14" spans="1:9" ht="11.1" customHeight="1" x14ac:dyDescent="0.2">
      <c r="A14" s="141"/>
      <c r="B14" s="141" t="s">
        <v>7</v>
      </c>
      <c r="C14" s="127"/>
      <c r="D14" s="127"/>
      <c r="E14" s="127"/>
      <c r="F14" s="127"/>
      <c r="G14" s="127" t="s">
        <v>241</v>
      </c>
      <c r="H14" s="127"/>
      <c r="I14" s="127"/>
    </row>
    <row r="15" spans="1:9" ht="11.1" customHeight="1" x14ac:dyDescent="0.2">
      <c r="A15" s="102"/>
      <c r="B15" s="120"/>
      <c r="C15" s="121"/>
      <c r="D15" s="121"/>
      <c r="F15" s="121"/>
      <c r="G15" s="121"/>
    </row>
    <row r="16" spans="1:9" ht="11.1" customHeight="1" x14ac:dyDescent="0.2">
      <c r="A16" s="122"/>
      <c r="B16" s="122" t="str">
        <f>Folhas!B32</f>
        <v>Antonio Lourenço Neto</v>
      </c>
      <c r="C16" s="122"/>
      <c r="D16" s="122"/>
      <c r="E16" s="140"/>
      <c r="F16" s="122"/>
      <c r="G16" s="123">
        <f>Folhas!K32</f>
        <v>3960</v>
      </c>
      <c r="H16" s="140"/>
      <c r="I16" s="140"/>
    </row>
    <row r="17" spans="1:9" ht="11.1" customHeight="1" x14ac:dyDescent="0.2">
      <c r="A17" s="131"/>
      <c r="B17" s="131" t="str">
        <f>Folhas!B35</f>
        <v>Fabio Andre Vieira Gaia</v>
      </c>
      <c r="C17" s="131"/>
      <c r="D17" s="131"/>
      <c r="E17" s="152"/>
      <c r="F17" s="131"/>
      <c r="G17" s="132">
        <f>Folhas!K35</f>
        <v>3960</v>
      </c>
      <c r="H17" s="145"/>
      <c r="I17" s="145"/>
    </row>
    <row r="18" spans="1:9" ht="11.1" customHeight="1" x14ac:dyDescent="0.2">
      <c r="A18" s="122"/>
      <c r="B18" s="122" t="str">
        <f>Folhas!B40</f>
        <v>Jose Anderson de A. Morais</v>
      </c>
      <c r="C18" s="122"/>
      <c r="D18" s="122"/>
      <c r="E18" s="140"/>
      <c r="F18" s="122"/>
      <c r="G18" s="123">
        <f>Folhas!K40</f>
        <v>3960</v>
      </c>
      <c r="H18" s="140"/>
      <c r="I18" s="140"/>
    </row>
    <row r="19" spans="1:9" ht="11.1" customHeight="1" x14ac:dyDescent="0.2">
      <c r="A19" s="133"/>
      <c r="B19" s="133"/>
      <c r="C19" s="133"/>
      <c r="D19" s="133"/>
      <c r="E19" s="153"/>
      <c r="F19" s="133"/>
      <c r="G19" s="134"/>
      <c r="H19" s="153"/>
      <c r="I19" s="153"/>
    </row>
    <row r="20" spans="1:9" ht="11.1" customHeight="1" x14ac:dyDescent="0.2">
      <c r="A20" s="154"/>
      <c r="B20" s="154"/>
      <c r="C20" s="154"/>
      <c r="D20" s="154"/>
      <c r="E20" s="101"/>
      <c r="F20" s="154"/>
      <c r="G20" s="155"/>
      <c r="H20" s="101"/>
      <c r="I20" s="101"/>
    </row>
    <row r="21" spans="1:9" ht="11.1" customHeight="1" x14ac:dyDescent="0.2">
      <c r="A21" s="127"/>
      <c r="B21" s="127"/>
      <c r="C21" s="488" t="s">
        <v>235</v>
      </c>
      <c r="D21" s="488"/>
      <c r="E21" s="119"/>
      <c r="F21" s="127"/>
      <c r="G21" s="129">
        <f>SUM(G15:G20)</f>
        <v>11880</v>
      </c>
      <c r="H21" s="128"/>
      <c r="I21" s="127"/>
    </row>
    <row r="22" spans="1:9" ht="11.1" customHeight="1" x14ac:dyDescent="0.2"/>
    <row r="23" spans="1:9" ht="11.1" customHeight="1" x14ac:dyDescent="0.2">
      <c r="A23" s="102"/>
      <c r="B23" s="102"/>
      <c r="C23" s="102"/>
      <c r="D23" s="142" t="str">
        <f>Folhas!I170</f>
        <v>Murici/Alagoas, 17 de julho de 2025</v>
      </c>
      <c r="E23" s="102"/>
      <c r="F23" s="102"/>
      <c r="G23" s="102"/>
      <c r="H23" s="102"/>
      <c r="I23" s="102"/>
    </row>
    <row r="24" spans="1:9" ht="11.1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ht="11.1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ht="11.1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ht="11.1" customHeight="1" x14ac:dyDescent="0.2">
      <c r="A27" s="102"/>
      <c r="B27" s="102"/>
      <c r="C27" s="470" t="s">
        <v>225</v>
      </c>
      <c r="D27" s="470"/>
      <c r="E27" s="470"/>
      <c r="F27" s="470"/>
      <c r="G27" s="102"/>
      <c r="H27" s="102"/>
      <c r="I27" s="102"/>
    </row>
    <row r="28" spans="1:9" ht="11.1" customHeight="1" x14ac:dyDescent="0.2">
      <c r="A28" s="102"/>
      <c r="B28" s="102"/>
      <c r="C28" s="460" t="s">
        <v>226</v>
      </c>
      <c r="D28" s="460"/>
      <c r="E28" s="460"/>
      <c r="F28" s="460"/>
      <c r="G28" s="102"/>
      <c r="H28" s="102"/>
      <c r="I28" s="102"/>
    </row>
    <row r="29" spans="1:9" ht="11.1" customHeight="1" x14ac:dyDescent="0.2">
      <c r="A29" s="102"/>
      <c r="B29" s="102"/>
      <c r="C29" s="102"/>
      <c r="D29" s="102"/>
      <c r="E29" s="102"/>
      <c r="F29" s="102"/>
      <c r="G29" s="102"/>
      <c r="H29" s="102"/>
      <c r="I29" s="102"/>
    </row>
    <row r="30" spans="1:9" ht="11.1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</row>
    <row r="31" spans="1:9" ht="11.1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</row>
    <row r="32" spans="1:9" ht="11.1" customHeight="1" x14ac:dyDescent="0.2">
      <c r="A32" s="102"/>
      <c r="B32" s="102"/>
      <c r="C32" s="470" t="s">
        <v>70</v>
      </c>
      <c r="D32" s="470"/>
      <c r="E32" s="470"/>
      <c r="F32" s="470"/>
      <c r="G32" s="102"/>
      <c r="H32" s="102"/>
      <c r="I32" s="102"/>
    </row>
    <row r="33" spans="1:9" ht="11.1" customHeight="1" x14ac:dyDescent="0.2">
      <c r="A33" s="102"/>
      <c r="B33" s="102"/>
      <c r="C33" s="460" t="s">
        <v>227</v>
      </c>
      <c r="D33" s="460"/>
      <c r="E33" s="460"/>
      <c r="F33" s="460"/>
      <c r="G33" s="102"/>
      <c r="H33" s="102"/>
      <c r="I33" s="102"/>
    </row>
    <row r="34" spans="1:9" ht="11.1" customHeight="1" x14ac:dyDescent="0.2">
      <c r="A34" s="102"/>
      <c r="B34" s="102"/>
      <c r="C34" s="144"/>
      <c r="D34" s="144"/>
      <c r="E34" s="144"/>
      <c r="F34" s="102"/>
      <c r="G34" s="102"/>
      <c r="H34" s="102"/>
      <c r="I34" s="102"/>
    </row>
    <row r="35" spans="1:9" ht="11.1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</row>
    <row r="36" spans="1:9" ht="11.1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</row>
    <row r="37" spans="1:9" ht="11.1" customHeight="1" x14ac:dyDescent="0.2">
      <c r="A37" s="102"/>
      <c r="B37" s="102"/>
      <c r="C37" s="470" t="s">
        <v>229</v>
      </c>
      <c r="D37" s="470"/>
      <c r="E37" s="470"/>
      <c r="F37" s="470"/>
      <c r="G37" s="102"/>
      <c r="H37" s="102"/>
      <c r="I37" s="102"/>
    </row>
    <row r="38" spans="1:9" ht="11.1" customHeight="1" x14ac:dyDescent="0.2">
      <c r="A38" s="102"/>
      <c r="B38" s="102"/>
      <c r="C38" s="460" t="s">
        <v>228</v>
      </c>
      <c r="D38" s="460"/>
      <c r="E38" s="460"/>
      <c r="F38" s="460"/>
      <c r="G38" s="102"/>
      <c r="H38" s="102"/>
      <c r="I38" s="102"/>
    </row>
    <row r="39" spans="1:9" ht="11.1" customHeight="1" x14ac:dyDescent="0.2">
      <c r="A39" s="102"/>
      <c r="B39" s="102"/>
      <c r="C39" s="102"/>
      <c r="D39" s="102"/>
      <c r="E39" s="102"/>
      <c r="F39" s="102"/>
      <c r="G39" s="102"/>
      <c r="H39" s="102"/>
      <c r="I39" s="102"/>
    </row>
    <row r="40" spans="1:9" ht="11.1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</row>
    <row r="41" spans="1:9" ht="11.1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</row>
    <row r="42" spans="1:9" ht="11.1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 ht="11.1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</row>
    <row r="44" spans="1:9" ht="11.1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</row>
    <row r="45" spans="1:9" ht="11.1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</row>
    <row r="46" spans="1:9" ht="11.1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</row>
    <row r="47" spans="1:9" ht="11.1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</row>
    <row r="48" spans="1:9" ht="11.1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</row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spans="1:9" ht="11.1" customHeight="1" x14ac:dyDescent="0.2"/>
    <row r="66" spans="1:9" ht="11.1" customHeight="1" x14ac:dyDescent="0.2"/>
    <row r="67" spans="1:9" ht="11.1" customHeight="1" x14ac:dyDescent="0.2">
      <c r="A67" s="119"/>
      <c r="B67" s="119"/>
      <c r="C67" s="119"/>
      <c r="D67" s="119"/>
      <c r="E67" s="119"/>
      <c r="F67" s="119"/>
      <c r="G67" s="119"/>
      <c r="H67" s="119"/>
      <c r="I67" s="126" t="s">
        <v>239</v>
      </c>
    </row>
    <row r="68" spans="1:9" ht="11.1" customHeight="1" x14ac:dyDescent="0.2"/>
  </sheetData>
  <mergeCells count="8">
    <mergeCell ref="C37:F37"/>
    <mergeCell ref="C38:F38"/>
    <mergeCell ref="A13:I13"/>
    <mergeCell ref="C21:D21"/>
    <mergeCell ref="C27:F27"/>
    <mergeCell ref="C28:F28"/>
    <mergeCell ref="C32:F32"/>
    <mergeCell ref="C33:F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93FF-9589-421F-BA0E-ED24D7C80D39}">
  <dimension ref="A1:I68"/>
  <sheetViews>
    <sheetView topLeftCell="A10" workbookViewId="0">
      <selection activeCell="G64" sqref="G64"/>
    </sheetView>
  </sheetViews>
  <sheetFormatPr defaultRowHeight="12.75" x14ac:dyDescent="0.2"/>
  <cols>
    <col min="7" max="7" width="16.85546875" bestFit="1" customWidth="1"/>
  </cols>
  <sheetData>
    <row r="1" spans="1:9" ht="11.1" customHeight="1" x14ac:dyDescent="0.2"/>
    <row r="2" spans="1:9" ht="11.1" customHeight="1" x14ac:dyDescent="0.2"/>
    <row r="3" spans="1:9" ht="11.1" customHeight="1" x14ac:dyDescent="0.2"/>
    <row r="4" spans="1:9" ht="11.1" customHeight="1" x14ac:dyDescent="0.2"/>
    <row r="5" spans="1:9" ht="11.1" customHeight="1" x14ac:dyDescent="0.2"/>
    <row r="6" spans="1:9" ht="11.1" customHeight="1" x14ac:dyDescent="0.2"/>
    <row r="7" spans="1:9" ht="11.1" customHeight="1" x14ac:dyDescent="0.2"/>
    <row r="8" spans="1:9" ht="11.1" customHeight="1" x14ac:dyDescent="0.2"/>
    <row r="9" spans="1:9" ht="11.1" customHeight="1" x14ac:dyDescent="0.2"/>
    <row r="10" spans="1:9" ht="11.1" customHeight="1" x14ac:dyDescent="0.2"/>
    <row r="11" spans="1:9" ht="11.1" customHeight="1" x14ac:dyDescent="0.2"/>
    <row r="12" spans="1:9" ht="11.1" customHeight="1" x14ac:dyDescent="0.2">
      <c r="A12" s="481" t="s">
        <v>230</v>
      </c>
      <c r="B12" s="481"/>
      <c r="C12" s="481"/>
      <c r="D12" s="481"/>
      <c r="E12" s="481"/>
      <c r="F12" s="481"/>
      <c r="G12" s="481"/>
      <c r="H12" s="481"/>
      <c r="I12" s="481"/>
    </row>
    <row r="13" spans="1:9" ht="11.1" customHeight="1" x14ac:dyDescent="0.2">
      <c r="A13" s="141"/>
      <c r="B13" s="141" t="s">
        <v>7</v>
      </c>
      <c r="C13" s="127"/>
      <c r="D13" s="127"/>
      <c r="E13" s="127"/>
      <c r="F13" s="127"/>
      <c r="G13" s="127" t="s">
        <v>242</v>
      </c>
      <c r="H13" s="127"/>
      <c r="I13" s="127"/>
    </row>
    <row r="14" spans="1:9" ht="11.1" customHeight="1" x14ac:dyDescent="0.2">
      <c r="A14" s="102"/>
      <c r="B14" s="120"/>
      <c r="C14" s="121"/>
      <c r="D14" s="121"/>
      <c r="F14" s="121"/>
      <c r="G14" s="121"/>
    </row>
    <row r="15" spans="1:9" ht="11.1" customHeight="1" x14ac:dyDescent="0.2">
      <c r="A15" s="122"/>
      <c r="B15" s="122" t="str">
        <f>Folhas!B33</f>
        <v>Edecio Fernandes da Silva</v>
      </c>
      <c r="C15" s="122"/>
      <c r="D15" s="122"/>
      <c r="E15" s="140"/>
      <c r="F15" s="122"/>
      <c r="G15" s="123">
        <f>Folhas!L33</f>
        <v>3637.09</v>
      </c>
      <c r="H15" s="140"/>
      <c r="I15" s="140"/>
    </row>
    <row r="16" spans="1:9" ht="11.1" customHeight="1" x14ac:dyDescent="0.2">
      <c r="A16" s="131"/>
      <c r="B16" s="131" t="str">
        <f>Folhas!B34</f>
        <v>Edinaldo Lino da Silva</v>
      </c>
      <c r="C16" s="131"/>
      <c r="D16" s="131"/>
      <c r="E16" s="152"/>
      <c r="F16" s="131"/>
      <c r="G16" s="132">
        <f>Folhas!L34</f>
        <v>3641.78</v>
      </c>
      <c r="H16" s="145"/>
      <c r="I16" s="145"/>
    </row>
    <row r="17" spans="1:9" ht="11.1" customHeight="1" x14ac:dyDescent="0.2">
      <c r="A17" s="122"/>
      <c r="B17" s="122" t="str">
        <f>Folhas!B36</f>
        <v>Fausto Batista</v>
      </c>
      <c r="C17" s="122"/>
      <c r="D17" s="122"/>
      <c r="E17" s="140"/>
      <c r="F17" s="122"/>
      <c r="G17" s="123">
        <f>Folhas!L36</f>
        <v>2339.7800000000002</v>
      </c>
      <c r="H17" s="140"/>
      <c r="I17" s="140"/>
    </row>
    <row r="18" spans="1:9" ht="11.1" customHeight="1" x14ac:dyDescent="0.2">
      <c r="A18" s="131"/>
      <c r="B18" s="131" t="str">
        <f>Folhas!B38</f>
        <v>Igor Frederico Olinda de Amorim</v>
      </c>
      <c r="C18" s="131"/>
      <c r="D18" s="131"/>
      <c r="E18" s="152"/>
      <c r="F18" s="131"/>
      <c r="G18" s="132">
        <f>Folhas!L38</f>
        <v>2346.4299999999998</v>
      </c>
      <c r="H18" s="145"/>
      <c r="I18" s="145"/>
    </row>
    <row r="19" spans="1:9" ht="11.1" customHeight="1" x14ac:dyDescent="0.2">
      <c r="A19" s="122"/>
      <c r="B19" s="122" t="str">
        <f>Folhas!B42</f>
        <v>Maria Jose Miguel dos Santos</v>
      </c>
      <c r="C19" s="122"/>
      <c r="D19" s="122"/>
      <c r="E19" s="140"/>
      <c r="F19" s="122"/>
      <c r="G19" s="123">
        <f>Folhas!L42</f>
        <v>1137.1300000000001</v>
      </c>
      <c r="H19" s="140"/>
      <c r="I19" s="140"/>
    </row>
    <row r="20" spans="1:9" ht="11.1" customHeight="1" x14ac:dyDescent="0.2">
      <c r="A20" s="131"/>
      <c r="B20" s="131" t="str">
        <f>Folhas!B41</f>
        <v>Macio Alex Tenorio de Melo</v>
      </c>
      <c r="C20" s="131"/>
      <c r="D20" s="131"/>
      <c r="E20" s="152"/>
      <c r="F20" s="131"/>
      <c r="G20" s="132">
        <f>Folhas!L41</f>
        <v>2417.42</v>
      </c>
      <c r="H20" s="145"/>
      <c r="I20" s="145"/>
    </row>
    <row r="21" spans="1:9" ht="11.1" customHeight="1" x14ac:dyDescent="0.2">
      <c r="A21" s="130"/>
      <c r="B21" s="130"/>
      <c r="C21" s="130"/>
      <c r="D21" s="130"/>
      <c r="E21" s="145"/>
      <c r="F21" s="130"/>
      <c r="G21" s="135"/>
      <c r="H21" s="145"/>
      <c r="I21" s="145"/>
    </row>
    <row r="22" spans="1:9" ht="11.1" customHeight="1" x14ac:dyDescent="0.2">
      <c r="A22" s="130"/>
      <c r="B22" s="130"/>
      <c r="C22" s="130"/>
      <c r="D22" s="130"/>
      <c r="E22" s="145"/>
      <c r="F22" s="130"/>
      <c r="G22" s="135"/>
      <c r="H22" s="145"/>
      <c r="I22" s="145"/>
    </row>
    <row r="23" spans="1:9" ht="11.1" customHeight="1" x14ac:dyDescent="0.2">
      <c r="A23" s="130"/>
      <c r="B23" s="130"/>
      <c r="C23" s="130"/>
      <c r="D23" s="130"/>
      <c r="E23" s="145"/>
      <c r="F23" s="130"/>
      <c r="G23" s="135"/>
      <c r="H23" s="145"/>
      <c r="I23" s="145"/>
    </row>
    <row r="24" spans="1:9" ht="11.1" customHeight="1" x14ac:dyDescent="0.2">
      <c r="A24" s="130"/>
      <c r="B24" s="130"/>
      <c r="C24" s="130"/>
      <c r="D24" s="130"/>
      <c r="E24" s="145"/>
      <c r="F24" s="130"/>
      <c r="G24" s="135"/>
      <c r="H24" s="145"/>
      <c r="I24" s="145"/>
    </row>
    <row r="25" spans="1:9" ht="11.1" customHeight="1" x14ac:dyDescent="0.2">
      <c r="A25" s="130"/>
      <c r="B25" s="130"/>
      <c r="C25" s="130"/>
      <c r="D25" s="130"/>
      <c r="E25" s="145"/>
      <c r="F25" s="130"/>
      <c r="G25" s="135"/>
      <c r="H25" s="145"/>
      <c r="I25" s="145"/>
    </row>
    <row r="26" spans="1:9" ht="11.1" customHeight="1" x14ac:dyDescent="0.2">
      <c r="A26" s="130"/>
      <c r="B26" s="130"/>
      <c r="C26" s="130"/>
      <c r="D26" s="130"/>
      <c r="E26" s="145"/>
      <c r="F26" s="130"/>
      <c r="G26" s="135"/>
      <c r="H26" s="145"/>
      <c r="I26" s="145"/>
    </row>
    <row r="27" spans="1:9" ht="11.1" customHeight="1" x14ac:dyDescent="0.2">
      <c r="A27" s="130"/>
      <c r="B27" s="130"/>
      <c r="C27" s="130"/>
      <c r="D27" s="130"/>
      <c r="E27" s="145"/>
      <c r="F27" s="130"/>
      <c r="G27" s="135"/>
      <c r="H27" s="145"/>
      <c r="I27" s="145"/>
    </row>
    <row r="28" spans="1:9" ht="11.1" customHeight="1" x14ac:dyDescent="0.2">
      <c r="A28" s="130"/>
      <c r="B28" s="130"/>
      <c r="C28" s="130"/>
      <c r="D28" s="130"/>
      <c r="E28" s="145"/>
      <c r="F28" s="130"/>
      <c r="G28" s="135"/>
      <c r="H28" s="145"/>
      <c r="I28" s="145"/>
    </row>
    <row r="29" spans="1:9" ht="11.1" customHeight="1" x14ac:dyDescent="0.2">
      <c r="A29" s="130"/>
      <c r="B29" s="130"/>
      <c r="C29" s="130"/>
      <c r="D29" s="130"/>
      <c r="E29" s="145"/>
      <c r="F29" s="130"/>
      <c r="G29" s="135"/>
      <c r="H29" s="145"/>
      <c r="I29" s="145"/>
    </row>
    <row r="30" spans="1:9" ht="11.1" customHeight="1" x14ac:dyDescent="0.2">
      <c r="A30" s="130"/>
      <c r="B30" s="130"/>
      <c r="C30" s="130"/>
      <c r="D30" s="130"/>
      <c r="E30" s="145"/>
      <c r="F30" s="130"/>
      <c r="G30" s="135"/>
      <c r="H30" s="145"/>
      <c r="I30" s="145"/>
    </row>
    <row r="31" spans="1:9" ht="11.1" customHeight="1" x14ac:dyDescent="0.2">
      <c r="A31" s="130"/>
      <c r="B31" s="130"/>
      <c r="C31" s="130"/>
      <c r="D31" s="130"/>
      <c r="E31" s="145"/>
      <c r="F31" s="130"/>
      <c r="G31" s="135"/>
      <c r="H31" s="145"/>
      <c r="I31" s="145"/>
    </row>
    <row r="32" spans="1:9" ht="11.1" customHeight="1" x14ac:dyDescent="0.2">
      <c r="A32" s="130"/>
      <c r="B32" s="130"/>
      <c r="C32" s="130"/>
      <c r="D32" s="130"/>
      <c r="E32" s="145"/>
      <c r="F32" s="130"/>
      <c r="G32" s="135"/>
      <c r="H32" s="145"/>
      <c r="I32" s="145"/>
    </row>
    <row r="33" spans="1:9" ht="11.1" customHeight="1" x14ac:dyDescent="0.2">
      <c r="A33" s="130"/>
      <c r="B33" s="130"/>
      <c r="C33" s="130"/>
      <c r="D33" s="130"/>
      <c r="E33" s="145"/>
      <c r="F33" s="130"/>
      <c r="G33" s="135"/>
      <c r="H33" s="145"/>
      <c r="I33" s="145"/>
    </row>
    <row r="34" spans="1:9" ht="11.1" customHeight="1" x14ac:dyDescent="0.2">
      <c r="A34" s="130"/>
      <c r="B34" s="130"/>
      <c r="C34" s="130"/>
      <c r="D34" s="130"/>
      <c r="E34" s="145"/>
      <c r="F34" s="130"/>
      <c r="G34" s="135"/>
      <c r="H34" s="145"/>
      <c r="I34" s="145"/>
    </row>
    <row r="35" spans="1:9" ht="11.1" customHeight="1" x14ac:dyDescent="0.2">
      <c r="A35" s="130"/>
      <c r="B35" s="130"/>
      <c r="C35" s="130"/>
      <c r="D35" s="130"/>
      <c r="E35" s="145"/>
      <c r="F35" s="130"/>
      <c r="G35" s="135"/>
      <c r="H35" s="145"/>
      <c r="I35" s="145"/>
    </row>
    <row r="36" spans="1:9" ht="11.1" customHeight="1" x14ac:dyDescent="0.2">
      <c r="A36" s="130"/>
      <c r="B36" s="130"/>
      <c r="C36" s="130"/>
      <c r="D36" s="130"/>
      <c r="E36" s="145"/>
      <c r="F36" s="130"/>
      <c r="G36" s="135"/>
      <c r="H36" s="145"/>
      <c r="I36" s="145"/>
    </row>
    <row r="37" spans="1:9" ht="11.1" customHeight="1" x14ac:dyDescent="0.2">
      <c r="A37" s="130"/>
      <c r="B37" s="130"/>
      <c r="C37" s="130"/>
      <c r="D37" s="130"/>
      <c r="E37" s="145"/>
      <c r="F37" s="130"/>
      <c r="G37" s="135"/>
      <c r="H37" s="145"/>
      <c r="I37" s="145"/>
    </row>
    <row r="38" spans="1:9" ht="11.1" customHeight="1" x14ac:dyDescent="0.2">
      <c r="A38" s="154"/>
      <c r="B38" s="154"/>
      <c r="C38" s="154"/>
      <c r="D38" s="154"/>
      <c r="E38" s="193"/>
      <c r="F38" s="154"/>
      <c r="G38" s="155"/>
      <c r="H38" s="193"/>
      <c r="I38" s="193"/>
    </row>
    <row r="39" spans="1:9" ht="11.1" customHeight="1" x14ac:dyDescent="0.2">
      <c r="A39" s="127"/>
      <c r="B39" s="127"/>
      <c r="C39" s="488" t="s">
        <v>235</v>
      </c>
      <c r="D39" s="488"/>
      <c r="E39" s="119"/>
      <c r="F39" s="127"/>
      <c r="G39" s="129">
        <f>SUM(G14:G38)</f>
        <v>15519.630000000003</v>
      </c>
      <c r="H39" s="128"/>
      <c r="I39" s="127"/>
    </row>
    <row r="40" spans="1:9" ht="11.1" customHeight="1" x14ac:dyDescent="0.2"/>
    <row r="41" spans="1:9" ht="11.1" customHeight="1" x14ac:dyDescent="0.2">
      <c r="A41" s="102"/>
      <c r="B41" s="102"/>
      <c r="C41" s="102"/>
      <c r="D41" s="142" t="str">
        <f>Folhas!I170</f>
        <v>Murici/Alagoas, 17 de julho de 2025</v>
      </c>
      <c r="E41" s="102"/>
      <c r="F41" s="102"/>
      <c r="G41" s="102"/>
      <c r="H41" s="102"/>
      <c r="I41" s="102"/>
    </row>
    <row r="42" spans="1:9" ht="11.1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 ht="11.1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</row>
    <row r="44" spans="1:9" ht="11.1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</row>
    <row r="45" spans="1:9" ht="11.1" customHeight="1" x14ac:dyDescent="0.2">
      <c r="A45" s="102"/>
      <c r="B45" s="102"/>
      <c r="C45" s="470" t="s">
        <v>225</v>
      </c>
      <c r="D45" s="470"/>
      <c r="E45" s="470"/>
      <c r="F45" s="470"/>
      <c r="G45" s="102"/>
      <c r="H45" s="102"/>
      <c r="I45" s="102"/>
    </row>
    <row r="46" spans="1:9" ht="11.1" customHeight="1" x14ac:dyDescent="0.2">
      <c r="A46" s="102"/>
      <c r="B46" s="102"/>
      <c r="C46" s="460" t="s">
        <v>226</v>
      </c>
      <c r="D46" s="460"/>
      <c r="E46" s="460"/>
      <c r="F46" s="460"/>
      <c r="G46" s="102"/>
      <c r="H46" s="102"/>
      <c r="I46" s="102"/>
    </row>
    <row r="47" spans="1:9" ht="11.1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</row>
    <row r="48" spans="1:9" ht="11.1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</row>
    <row r="49" spans="1:9" ht="11.1" customHeight="1" x14ac:dyDescent="0.2">
      <c r="A49" s="102"/>
      <c r="B49" s="102"/>
      <c r="C49" s="102"/>
      <c r="D49" s="102"/>
      <c r="E49" s="102"/>
      <c r="F49" s="102"/>
      <c r="G49" s="102"/>
      <c r="H49" s="102"/>
      <c r="I49" s="102"/>
    </row>
    <row r="50" spans="1:9" ht="11.1" customHeight="1" x14ac:dyDescent="0.2">
      <c r="A50" s="102"/>
      <c r="B50" s="102"/>
      <c r="C50" s="470" t="s">
        <v>70</v>
      </c>
      <c r="D50" s="470"/>
      <c r="E50" s="470"/>
      <c r="F50" s="470"/>
      <c r="G50" s="102"/>
      <c r="H50" s="102"/>
      <c r="I50" s="102"/>
    </row>
    <row r="51" spans="1:9" ht="11.1" customHeight="1" x14ac:dyDescent="0.2">
      <c r="A51" s="102"/>
      <c r="B51" s="102"/>
      <c r="C51" s="460" t="s">
        <v>227</v>
      </c>
      <c r="D51" s="460"/>
      <c r="E51" s="460"/>
      <c r="F51" s="460"/>
      <c r="G51" s="102"/>
      <c r="H51" s="102"/>
      <c r="I51" s="102"/>
    </row>
    <row r="52" spans="1:9" ht="11.1" customHeight="1" x14ac:dyDescent="0.2">
      <c r="A52" s="102"/>
      <c r="B52" s="102"/>
      <c r="C52" s="144"/>
      <c r="D52" s="144"/>
      <c r="E52" s="144"/>
      <c r="F52" s="102"/>
      <c r="G52" s="102"/>
      <c r="H52" s="102"/>
      <c r="I52" s="102"/>
    </row>
    <row r="53" spans="1:9" ht="11.1" customHeight="1" x14ac:dyDescent="0.2">
      <c r="A53" s="102"/>
      <c r="B53" s="102"/>
      <c r="C53" s="102"/>
      <c r="D53" s="102"/>
      <c r="E53" s="102"/>
      <c r="F53" s="102"/>
      <c r="G53" s="102"/>
      <c r="H53" s="102"/>
      <c r="I53" s="102"/>
    </row>
    <row r="54" spans="1:9" ht="11.1" customHeight="1" x14ac:dyDescent="0.2">
      <c r="A54" s="102"/>
      <c r="B54" s="102"/>
      <c r="C54" s="102"/>
      <c r="D54" s="102"/>
      <c r="E54" s="102"/>
      <c r="F54" s="102"/>
      <c r="G54" s="102"/>
      <c r="H54" s="102"/>
      <c r="I54" s="102"/>
    </row>
    <row r="55" spans="1:9" ht="11.1" customHeight="1" x14ac:dyDescent="0.2">
      <c r="A55" s="102"/>
      <c r="B55" s="102"/>
      <c r="C55" s="470" t="s">
        <v>229</v>
      </c>
      <c r="D55" s="470"/>
      <c r="E55" s="470"/>
      <c r="F55" s="470"/>
      <c r="G55" s="102"/>
      <c r="H55" s="102"/>
      <c r="I55" s="102"/>
    </row>
    <row r="56" spans="1:9" ht="11.1" customHeight="1" x14ac:dyDescent="0.2">
      <c r="A56" s="102"/>
      <c r="B56" s="102"/>
      <c r="C56" s="460" t="s">
        <v>228</v>
      </c>
      <c r="D56" s="460"/>
      <c r="E56" s="460"/>
      <c r="F56" s="460"/>
      <c r="G56" s="102"/>
      <c r="H56" s="102"/>
      <c r="I56" s="102"/>
    </row>
    <row r="57" spans="1:9" ht="11.1" customHeight="1" x14ac:dyDescent="0.2">
      <c r="A57" s="102"/>
      <c r="B57" s="102"/>
      <c r="C57" s="102"/>
      <c r="D57" s="102"/>
      <c r="E57" s="102"/>
      <c r="F57" s="102"/>
      <c r="G57" s="102"/>
      <c r="H57" s="102"/>
      <c r="I57" s="102"/>
    </row>
    <row r="58" spans="1:9" ht="11.1" customHeight="1" x14ac:dyDescent="0.2">
      <c r="A58" s="102"/>
      <c r="B58" s="102"/>
      <c r="C58" s="102"/>
      <c r="D58" s="102"/>
      <c r="E58" s="102"/>
      <c r="F58" s="102"/>
      <c r="G58" s="102"/>
      <c r="H58" s="102"/>
      <c r="I58" s="102"/>
    </row>
    <row r="59" spans="1:9" ht="11.1" customHeight="1" x14ac:dyDescent="0.2">
      <c r="A59" s="102"/>
      <c r="B59" s="102"/>
      <c r="C59" s="102"/>
      <c r="D59" s="102"/>
      <c r="E59" s="102"/>
      <c r="F59" s="102"/>
      <c r="G59" s="102"/>
      <c r="H59" s="102"/>
      <c r="I59" s="102"/>
    </row>
    <row r="60" spans="1:9" ht="11.1" customHeight="1" x14ac:dyDescent="0.2">
      <c r="A60" s="102"/>
      <c r="B60" s="102"/>
      <c r="C60" s="102"/>
      <c r="D60" s="102"/>
      <c r="E60" s="102"/>
      <c r="F60" s="102"/>
      <c r="G60" s="102"/>
      <c r="H60" s="102"/>
      <c r="I60" s="102"/>
    </row>
    <row r="61" spans="1:9" ht="11.1" customHeight="1" x14ac:dyDescent="0.2">
      <c r="A61" s="102"/>
      <c r="B61" s="102"/>
      <c r="C61" s="102"/>
      <c r="D61" s="102"/>
      <c r="E61" s="102"/>
      <c r="F61" s="102"/>
      <c r="G61" s="102"/>
      <c r="H61" s="102"/>
      <c r="I61" s="102"/>
    </row>
    <row r="62" spans="1:9" ht="11.1" customHeight="1" x14ac:dyDescent="0.2">
      <c r="A62" s="102"/>
      <c r="B62" s="102"/>
      <c r="C62" s="102"/>
      <c r="D62" s="102"/>
      <c r="E62" s="102"/>
      <c r="F62" s="102"/>
      <c r="G62" s="102"/>
      <c r="H62" s="102"/>
      <c r="I62" s="102"/>
    </row>
    <row r="63" spans="1:9" ht="11.1" customHeight="1" x14ac:dyDescent="0.2">
      <c r="A63" s="102"/>
      <c r="B63" s="102"/>
      <c r="C63" s="102"/>
      <c r="D63" s="102"/>
      <c r="E63" s="102"/>
      <c r="F63" s="102"/>
      <c r="G63" s="102"/>
      <c r="H63" s="102"/>
      <c r="I63" s="102"/>
    </row>
    <row r="64" spans="1:9" ht="11.1" customHeight="1" x14ac:dyDescent="0.2"/>
    <row r="65" spans="1:9" ht="11.1" customHeight="1" x14ac:dyDescent="0.2"/>
    <row r="66" spans="1:9" ht="11.1" customHeight="1" x14ac:dyDescent="0.2"/>
    <row r="67" spans="1:9" ht="11.1" customHeight="1" x14ac:dyDescent="0.2">
      <c r="A67" s="119"/>
      <c r="B67" s="119"/>
      <c r="C67" s="119"/>
      <c r="D67" s="119"/>
      <c r="E67" s="119"/>
      <c r="F67" s="119"/>
      <c r="G67" s="119"/>
      <c r="H67" s="119"/>
      <c r="I67" s="126" t="s">
        <v>239</v>
      </c>
    </row>
    <row r="68" spans="1:9" ht="11.1" customHeight="1" x14ac:dyDescent="0.2"/>
  </sheetData>
  <mergeCells count="8">
    <mergeCell ref="C55:F55"/>
    <mergeCell ref="C56:F56"/>
    <mergeCell ref="A12:I12"/>
    <mergeCell ref="C39:D39"/>
    <mergeCell ref="C45:F45"/>
    <mergeCell ref="C46:F46"/>
    <mergeCell ref="C50:F50"/>
    <mergeCell ref="C51:F5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A542-0C9A-4743-95E3-4183258E09B8}">
  <dimension ref="A1:J80"/>
  <sheetViews>
    <sheetView topLeftCell="A49" workbookViewId="0">
      <selection activeCell="J59" sqref="J59"/>
    </sheetView>
  </sheetViews>
  <sheetFormatPr defaultRowHeight="12.75" x14ac:dyDescent="0.2"/>
  <cols>
    <col min="7" max="7" width="11" bestFit="1" customWidth="1"/>
  </cols>
  <sheetData>
    <row r="1" spans="1:10" ht="11.1" customHeight="1" x14ac:dyDescent="0.2"/>
    <row r="2" spans="1:10" ht="11.1" customHeight="1" x14ac:dyDescent="0.2"/>
    <row r="3" spans="1:10" ht="11.1" customHeight="1" x14ac:dyDescent="0.2"/>
    <row r="4" spans="1:10" ht="11.1" customHeight="1" x14ac:dyDescent="0.2"/>
    <row r="5" spans="1:10" ht="11.1" customHeight="1" x14ac:dyDescent="0.2"/>
    <row r="6" spans="1:10" ht="11.1" customHeight="1" x14ac:dyDescent="0.2"/>
    <row r="7" spans="1:10" ht="11.1" customHeight="1" x14ac:dyDescent="0.2"/>
    <row r="8" spans="1:10" ht="11.1" customHeight="1" x14ac:dyDescent="0.2"/>
    <row r="9" spans="1:10" ht="11.1" customHeight="1" x14ac:dyDescent="0.2"/>
    <row r="10" spans="1:10" ht="11.1" customHeight="1" x14ac:dyDescent="0.2"/>
    <row r="11" spans="1:10" ht="11.1" customHeight="1" x14ac:dyDescent="0.2"/>
    <row r="12" spans="1:10" ht="11.1" customHeight="1" x14ac:dyDescent="0.2">
      <c r="A12" s="481" t="s">
        <v>230</v>
      </c>
      <c r="B12" s="481"/>
      <c r="C12" s="481"/>
      <c r="D12" s="481"/>
      <c r="E12" s="481"/>
      <c r="F12" s="481"/>
      <c r="G12" s="481"/>
      <c r="H12" s="481"/>
      <c r="I12" s="481"/>
      <c r="J12" s="481"/>
    </row>
    <row r="13" spans="1:10" ht="11.1" customHeight="1" x14ac:dyDescent="0.2">
      <c r="A13" s="141"/>
      <c r="B13" s="141" t="s">
        <v>7</v>
      </c>
      <c r="C13" s="127"/>
      <c r="D13" s="127"/>
      <c r="E13" s="127"/>
      <c r="F13" s="127"/>
      <c r="G13" s="127" t="s">
        <v>240</v>
      </c>
      <c r="H13" s="127"/>
      <c r="I13" s="127"/>
      <c r="J13" s="127"/>
    </row>
    <row r="14" spans="1:10" ht="11.1" customHeight="1" x14ac:dyDescent="0.2">
      <c r="A14" s="102"/>
      <c r="B14" s="120"/>
      <c r="C14" s="121"/>
      <c r="D14" s="121"/>
      <c r="F14" s="121"/>
      <c r="G14" s="121"/>
    </row>
    <row r="15" spans="1:10" ht="11.1" customHeight="1" x14ac:dyDescent="0.2">
      <c r="A15" s="122"/>
      <c r="B15" s="122" t="str">
        <f>Folhas!B36</f>
        <v>Fausto Batista</v>
      </c>
      <c r="C15" s="122"/>
      <c r="D15" s="122"/>
      <c r="E15" s="140"/>
      <c r="F15" s="122"/>
      <c r="G15" s="123">
        <f>Folhas!M36</f>
        <v>1518</v>
      </c>
      <c r="H15" s="140"/>
      <c r="I15" s="140"/>
      <c r="J15" s="140"/>
    </row>
    <row r="16" spans="1:10" ht="11.1" customHeight="1" x14ac:dyDescent="0.2">
      <c r="A16" s="131"/>
      <c r="B16" s="131" t="str">
        <f>Folhas!B37</f>
        <v>Fernando Tenorio Cavalcante</v>
      </c>
      <c r="C16" s="131"/>
      <c r="D16" s="131"/>
      <c r="E16" s="152"/>
      <c r="F16" s="131"/>
      <c r="G16" s="132">
        <f>Folhas!M37</f>
        <v>2268</v>
      </c>
      <c r="H16" s="152"/>
      <c r="I16" s="152"/>
      <c r="J16" s="152"/>
    </row>
    <row r="17" spans="1:10" ht="11.1" customHeight="1" x14ac:dyDescent="0.2">
      <c r="A17" s="133"/>
      <c r="B17" s="133"/>
      <c r="C17" s="133"/>
      <c r="D17" s="133"/>
      <c r="E17" s="153"/>
      <c r="F17" s="133"/>
      <c r="G17" s="134"/>
      <c r="H17" s="153"/>
      <c r="I17" s="153"/>
      <c r="J17" s="153"/>
    </row>
    <row r="18" spans="1:10" ht="11.1" customHeight="1" x14ac:dyDescent="0.2">
      <c r="A18" s="130"/>
      <c r="B18" s="130"/>
      <c r="C18" s="130"/>
      <c r="D18" s="130"/>
      <c r="F18" s="130"/>
      <c r="G18" s="135"/>
    </row>
    <row r="19" spans="1:10" ht="11.1" customHeight="1" x14ac:dyDescent="0.2">
      <c r="A19" s="130"/>
      <c r="B19" s="130"/>
      <c r="C19" s="130"/>
      <c r="D19" s="130"/>
      <c r="F19" s="130"/>
      <c r="G19" s="135"/>
    </row>
    <row r="20" spans="1:10" ht="11.1" customHeight="1" x14ac:dyDescent="0.2">
      <c r="A20" s="130"/>
      <c r="B20" s="130"/>
      <c r="C20" s="130"/>
      <c r="D20" s="130"/>
      <c r="F20" s="130"/>
      <c r="G20" s="135"/>
    </row>
    <row r="21" spans="1:10" ht="11.1" customHeight="1" x14ac:dyDescent="0.2">
      <c r="A21" s="154"/>
      <c r="B21" s="154"/>
      <c r="C21" s="154"/>
      <c r="D21" s="154"/>
      <c r="E21" s="101"/>
      <c r="F21" s="154"/>
      <c r="G21" s="155"/>
      <c r="H21" s="101"/>
      <c r="I21" s="101"/>
      <c r="J21" s="101"/>
    </row>
    <row r="22" spans="1:10" ht="11.1" customHeight="1" x14ac:dyDescent="0.2">
      <c r="A22" s="127"/>
      <c r="B22" s="127"/>
      <c r="C22" s="488" t="s">
        <v>235</v>
      </c>
      <c r="D22" s="488"/>
      <c r="E22" s="119"/>
      <c r="F22" s="127"/>
      <c r="G22" s="129">
        <f>SUM(G14:G17)</f>
        <v>3786</v>
      </c>
      <c r="H22" s="128"/>
      <c r="I22" s="129"/>
      <c r="J22" s="127"/>
    </row>
    <row r="23" spans="1:10" ht="11.1" customHeight="1" x14ac:dyDescent="0.2"/>
    <row r="24" spans="1:10" ht="11.1" customHeight="1" x14ac:dyDescent="0.2">
      <c r="A24" s="102"/>
      <c r="B24" s="142" t="str">
        <f>Folhas!I170</f>
        <v>Murici/Alagoas, 17 de julho de 2025</v>
      </c>
      <c r="C24" s="102"/>
      <c r="E24" s="102"/>
      <c r="F24" s="102"/>
      <c r="G24" s="102"/>
      <c r="H24" s="102"/>
      <c r="I24" s="102"/>
      <c r="J24" s="102"/>
    </row>
    <row r="25" spans="1:10" ht="11.1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0" ht="11.1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ht="11.1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ht="11.1" customHeight="1" x14ac:dyDescent="0.2">
      <c r="A28" s="102"/>
      <c r="B28" s="102"/>
      <c r="C28" s="470" t="s">
        <v>225</v>
      </c>
      <c r="D28" s="470"/>
      <c r="E28" s="470"/>
      <c r="F28" s="470"/>
      <c r="G28" s="102"/>
      <c r="H28" s="102"/>
      <c r="I28" s="102"/>
      <c r="J28" s="102"/>
    </row>
    <row r="29" spans="1:10" ht="11.1" customHeight="1" x14ac:dyDescent="0.2">
      <c r="A29" s="102"/>
      <c r="B29" s="102"/>
      <c r="C29" s="460" t="s">
        <v>226</v>
      </c>
      <c r="D29" s="460"/>
      <c r="E29" s="460"/>
      <c r="F29" s="460"/>
      <c r="G29" s="102"/>
      <c r="H29" s="102"/>
      <c r="I29" s="102"/>
      <c r="J29" s="102"/>
    </row>
    <row r="30" spans="1:10" ht="11.1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1.1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1.1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1.1" customHeight="1" x14ac:dyDescent="0.2">
      <c r="A33" s="102"/>
      <c r="B33" s="102"/>
      <c r="C33" s="470" t="s">
        <v>70</v>
      </c>
      <c r="D33" s="470"/>
      <c r="E33" s="470"/>
      <c r="F33" s="470"/>
      <c r="G33" s="102"/>
      <c r="H33" s="102"/>
      <c r="I33" s="102"/>
      <c r="J33" s="102"/>
    </row>
    <row r="34" spans="1:10" ht="11.1" customHeight="1" x14ac:dyDescent="0.2">
      <c r="A34" s="102"/>
      <c r="B34" s="102"/>
      <c r="C34" s="460" t="s">
        <v>227</v>
      </c>
      <c r="D34" s="460"/>
      <c r="E34" s="460"/>
      <c r="F34" s="460"/>
      <c r="G34" s="102"/>
      <c r="H34" s="102"/>
      <c r="I34" s="102"/>
      <c r="J34" s="102"/>
    </row>
    <row r="35" spans="1:10" ht="11.1" customHeight="1" x14ac:dyDescent="0.2">
      <c r="A35" s="102"/>
      <c r="B35" s="102"/>
      <c r="C35" s="144"/>
      <c r="D35" s="144"/>
      <c r="E35" s="144"/>
      <c r="F35" s="102"/>
      <c r="G35" s="102"/>
      <c r="H35" s="102"/>
      <c r="I35" s="102"/>
      <c r="J35" s="102"/>
    </row>
    <row r="36" spans="1:10" ht="11.1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7" spans="1:10" ht="11.1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</row>
    <row r="38" spans="1:10" ht="11.1" customHeight="1" x14ac:dyDescent="0.2">
      <c r="A38" s="102"/>
      <c r="B38" s="102"/>
      <c r="C38" s="470" t="s">
        <v>229</v>
      </c>
      <c r="D38" s="470"/>
      <c r="E38" s="470"/>
      <c r="F38" s="470"/>
      <c r="G38" s="102"/>
      <c r="H38" s="102"/>
      <c r="I38" s="102"/>
      <c r="J38" s="102"/>
    </row>
    <row r="39" spans="1:10" ht="11.1" customHeight="1" x14ac:dyDescent="0.2">
      <c r="A39" s="102"/>
      <c r="B39" s="102"/>
      <c r="C39" s="460" t="s">
        <v>228</v>
      </c>
      <c r="D39" s="460"/>
      <c r="E39" s="460"/>
      <c r="F39" s="460"/>
      <c r="G39" s="102"/>
      <c r="H39" s="102"/>
      <c r="I39" s="102"/>
      <c r="J39" s="102"/>
    </row>
    <row r="40" spans="1:10" ht="11.1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11.1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ht="11.1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ht="11.1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ht="11.1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ht="11.1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</row>
    <row r="46" spans="1:10" ht="11.1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ht="11.1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</row>
    <row r="48" spans="1:10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spans="1:10" ht="11.1" customHeight="1" x14ac:dyDescent="0.2"/>
    <row r="66" spans="1:10" ht="11.1" customHeight="1" x14ac:dyDescent="0.2"/>
    <row r="67" spans="1:10" ht="11.1" customHeight="1" x14ac:dyDescent="0.2">
      <c r="A67" s="119"/>
      <c r="B67" s="119"/>
      <c r="C67" s="119"/>
      <c r="D67" s="119"/>
      <c r="E67" s="119"/>
      <c r="F67" s="119"/>
      <c r="G67" s="119"/>
      <c r="H67" s="119"/>
      <c r="I67" s="119"/>
      <c r="J67" s="126" t="s">
        <v>239</v>
      </c>
    </row>
    <row r="68" spans="1:10" ht="11.1" customHeight="1" x14ac:dyDescent="0.2"/>
    <row r="69" spans="1:10" ht="11.1" customHeight="1" x14ac:dyDescent="0.2"/>
    <row r="70" spans="1:10" ht="11.1" customHeight="1" x14ac:dyDescent="0.2"/>
    <row r="71" spans="1:10" ht="11.1" customHeight="1" x14ac:dyDescent="0.2"/>
    <row r="72" spans="1:10" ht="11.1" customHeight="1" x14ac:dyDescent="0.2"/>
    <row r="73" spans="1:10" ht="11.1" customHeight="1" x14ac:dyDescent="0.2"/>
    <row r="74" spans="1:10" ht="11.1" customHeight="1" x14ac:dyDescent="0.2"/>
    <row r="75" spans="1:10" ht="11.1" customHeight="1" x14ac:dyDescent="0.2"/>
    <row r="76" spans="1:10" ht="11.1" customHeight="1" x14ac:dyDescent="0.2"/>
    <row r="77" spans="1:10" ht="11.1" customHeight="1" x14ac:dyDescent="0.2"/>
    <row r="78" spans="1:10" ht="11.1" customHeight="1" x14ac:dyDescent="0.2"/>
    <row r="79" spans="1:10" ht="11.1" customHeight="1" x14ac:dyDescent="0.2"/>
    <row r="80" spans="1:10" ht="11.1" customHeight="1" x14ac:dyDescent="0.2"/>
  </sheetData>
  <mergeCells count="8">
    <mergeCell ref="C38:F38"/>
    <mergeCell ref="C39:F39"/>
    <mergeCell ref="A12:J12"/>
    <mergeCell ref="C22:D22"/>
    <mergeCell ref="C28:F28"/>
    <mergeCell ref="C29:F29"/>
    <mergeCell ref="C33:F33"/>
    <mergeCell ref="C34:F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E8D2-42CD-41B1-8209-9405D7D7FEF1}">
  <dimension ref="A1:J64"/>
  <sheetViews>
    <sheetView workbookViewId="0">
      <selection activeCell="K13" sqref="K13"/>
    </sheetView>
  </sheetViews>
  <sheetFormatPr defaultRowHeight="12.75" x14ac:dyDescent="0.2"/>
  <cols>
    <col min="4" max="4" width="11.7109375" customWidth="1"/>
    <col min="9" max="9" width="7.85546875" customWidth="1"/>
    <col min="10" max="10" width="13.28515625" customWidth="1"/>
  </cols>
  <sheetData>
    <row r="1" ht="11.1" customHeight="1" x14ac:dyDescent="0.2"/>
    <row r="2" ht="11.1" customHeight="1" x14ac:dyDescent="0.2"/>
    <row r="3" ht="11.1" customHeight="1" x14ac:dyDescent="0.2"/>
    <row r="4" ht="11.1" customHeight="1" x14ac:dyDescent="0.2"/>
    <row r="5" ht="11.1" customHeight="1" x14ac:dyDescent="0.2"/>
    <row r="6" ht="11.1" customHeight="1" x14ac:dyDescent="0.2"/>
    <row r="7" ht="11.1" customHeight="1" x14ac:dyDescent="0.2"/>
    <row r="8" ht="11.1" customHeight="1" x14ac:dyDescent="0.2"/>
    <row r="9" ht="11.1" customHeight="1" x14ac:dyDescent="0.2"/>
    <row r="10" ht="11.1" customHeight="1" x14ac:dyDescent="0.2"/>
    <row r="11" ht="11.1" customHeight="1" x14ac:dyDescent="0.2"/>
    <row r="12" ht="11.1" customHeight="1" x14ac:dyDescent="0.2"/>
    <row r="13" ht="11.1" customHeight="1" x14ac:dyDescent="0.2"/>
    <row r="14" ht="11.1" customHeight="1" x14ac:dyDescent="0.2"/>
    <row r="15" ht="11.1" customHeight="1" x14ac:dyDescent="0.2"/>
    <row r="16" ht="11.1" customHeight="1" x14ac:dyDescent="0.2"/>
    <row r="17" spans="1:10" ht="14.1" customHeight="1" x14ac:dyDescent="0.2">
      <c r="A17" s="492" t="s">
        <v>243</v>
      </c>
      <c r="B17" s="492"/>
      <c r="C17" s="492"/>
      <c r="D17" s="492"/>
      <c r="E17" s="492"/>
      <c r="F17" s="492"/>
      <c r="G17" s="163"/>
      <c r="H17" s="164" t="s">
        <v>0</v>
      </c>
      <c r="I17" s="165" t="s">
        <v>431</v>
      </c>
      <c r="J17" s="166">
        <v>2025</v>
      </c>
    </row>
    <row r="18" spans="1:10" ht="11.1" customHeight="1" x14ac:dyDescent="0.2">
      <c r="A18" s="159"/>
      <c r="B18" s="495"/>
      <c r="C18" s="495"/>
      <c r="D18" s="495"/>
      <c r="E18" s="495"/>
      <c r="F18" s="495"/>
      <c r="G18" s="495"/>
      <c r="H18" s="495"/>
      <c r="I18" s="495"/>
      <c r="J18" s="160"/>
    </row>
    <row r="19" spans="1:10" ht="11.1" customHeight="1" x14ac:dyDescent="0.2">
      <c r="A19" s="161"/>
      <c r="B19" s="493" t="s">
        <v>244</v>
      </c>
      <c r="C19" s="493"/>
      <c r="D19" s="493"/>
      <c r="E19" s="493"/>
      <c r="F19" s="493"/>
      <c r="G19" s="493"/>
      <c r="H19" s="493"/>
      <c r="I19" s="493"/>
      <c r="J19" s="161"/>
    </row>
    <row r="20" spans="1:10" ht="12.95" customHeight="1" x14ac:dyDescent="0.2">
      <c r="A20" s="161"/>
      <c r="B20" s="491" t="s">
        <v>255</v>
      </c>
      <c r="C20" s="491"/>
      <c r="D20" s="491"/>
      <c r="E20" s="491"/>
      <c r="F20" s="491"/>
      <c r="G20" s="491"/>
      <c r="H20" s="491"/>
      <c r="I20" s="491"/>
      <c r="J20" s="161"/>
    </row>
    <row r="21" spans="1:10" ht="12.95" customHeight="1" x14ac:dyDescent="0.2">
      <c r="A21" s="161"/>
      <c r="B21" s="491" t="s">
        <v>257</v>
      </c>
      <c r="C21" s="491"/>
      <c r="D21" s="491"/>
      <c r="E21" s="491"/>
      <c r="F21" s="491"/>
      <c r="G21" s="491"/>
      <c r="H21" s="491"/>
      <c r="I21" s="491"/>
      <c r="J21" s="161"/>
    </row>
    <row r="22" spans="1:10" ht="12.95" customHeight="1" x14ac:dyDescent="0.2">
      <c r="A22" s="161"/>
      <c r="B22" s="491" t="s">
        <v>256</v>
      </c>
      <c r="C22" s="491"/>
      <c r="D22" s="491"/>
      <c r="E22" s="491"/>
      <c r="F22" s="491"/>
      <c r="G22" s="491"/>
      <c r="H22" s="491"/>
      <c r="I22" s="491"/>
      <c r="J22" s="161"/>
    </row>
    <row r="23" spans="1:10" ht="12.95" customHeight="1" x14ac:dyDescent="0.2">
      <c r="A23" s="161"/>
      <c r="B23" s="490" t="s">
        <v>258</v>
      </c>
      <c r="C23" s="490"/>
      <c r="D23" s="167">
        <f>Folhas!K165</f>
        <v>11880</v>
      </c>
      <c r="E23" s="496" t="s">
        <v>259</v>
      </c>
      <c r="F23" s="496"/>
      <c r="G23" s="496"/>
      <c r="H23" s="496"/>
      <c r="I23" s="496"/>
      <c r="J23" s="161"/>
    </row>
    <row r="24" spans="1:10" ht="12.95" customHeight="1" x14ac:dyDescent="0.2">
      <c r="A24" s="161"/>
      <c r="B24" s="491" t="s">
        <v>422</v>
      </c>
      <c r="C24" s="491"/>
      <c r="D24" s="491"/>
      <c r="E24" s="491"/>
      <c r="F24" s="491"/>
      <c r="G24" s="491"/>
      <c r="H24" s="491"/>
      <c r="I24" s="491"/>
      <c r="J24" s="161"/>
    </row>
    <row r="25" spans="1:10" ht="12.95" customHeight="1" x14ac:dyDescent="0.2">
      <c r="A25" s="161"/>
      <c r="B25" s="491" t="s">
        <v>423</v>
      </c>
      <c r="C25" s="491"/>
      <c r="D25" s="491" t="s">
        <v>421</v>
      </c>
      <c r="E25" s="491"/>
      <c r="F25" s="236" t="str">
        <f>Folhas!G1</f>
        <v>JULHO</v>
      </c>
      <c r="G25" s="162" t="s">
        <v>245</v>
      </c>
      <c r="H25" s="162"/>
      <c r="I25" s="162"/>
      <c r="J25" s="161"/>
    </row>
    <row r="26" spans="1:10" ht="11.1" customHeight="1" x14ac:dyDescent="0.2">
      <c r="A26" s="161"/>
      <c r="F26" s="162"/>
      <c r="G26" s="162"/>
      <c r="H26" s="162"/>
      <c r="I26" s="162"/>
      <c r="J26" s="161"/>
    </row>
    <row r="27" spans="1:10" ht="11.1" customHeight="1" x14ac:dyDescent="0.2">
      <c r="A27" s="161"/>
      <c r="B27" s="493"/>
      <c r="C27" s="493"/>
      <c r="D27" s="493"/>
      <c r="E27" s="493"/>
      <c r="F27" s="493"/>
      <c r="G27" s="493"/>
      <c r="H27" s="493"/>
      <c r="I27" s="493"/>
      <c r="J27" s="161"/>
    </row>
    <row r="28" spans="1:10" ht="11.1" customHeight="1" x14ac:dyDescent="0.2">
      <c r="A28" s="161"/>
      <c r="B28" s="493"/>
      <c r="C28" s="493"/>
      <c r="D28" s="493"/>
      <c r="E28" s="493"/>
      <c r="F28" s="493"/>
      <c r="G28" s="493"/>
      <c r="H28" s="493"/>
      <c r="I28" s="493"/>
      <c r="J28" s="161"/>
    </row>
    <row r="29" spans="1:10" ht="11.1" customHeight="1" x14ac:dyDescent="0.2">
      <c r="A29" s="168"/>
      <c r="B29" s="494"/>
      <c r="C29" s="494"/>
      <c r="D29" s="494"/>
      <c r="E29" s="494"/>
      <c r="F29" s="494"/>
      <c r="G29" s="494"/>
      <c r="H29" s="494"/>
      <c r="I29" s="494"/>
      <c r="J29" s="168"/>
    </row>
    <row r="30" spans="1:10" ht="11.1" customHeight="1" x14ac:dyDescent="0.2"/>
    <row r="31" spans="1:10" ht="11.1" customHeight="1" x14ac:dyDescent="0.2">
      <c r="A31" s="102"/>
      <c r="B31" s="102"/>
      <c r="C31" s="102"/>
      <c r="D31" s="142" t="str">
        <f>Folhas!I170</f>
        <v>Murici/Alagoas, 17 de julho de 2025</v>
      </c>
      <c r="E31" s="102"/>
      <c r="F31" s="102"/>
      <c r="G31" s="102"/>
      <c r="H31" s="102"/>
      <c r="I31" s="102"/>
      <c r="J31" s="102"/>
    </row>
    <row r="32" spans="1:10" ht="11.1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1.1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1.1" customHeight="1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11.1" customHeight="1" x14ac:dyDescent="0.2">
      <c r="A35" s="102"/>
      <c r="B35" s="102"/>
      <c r="C35" s="470" t="s">
        <v>225</v>
      </c>
      <c r="D35" s="470"/>
      <c r="E35" s="470"/>
      <c r="F35" s="470"/>
      <c r="G35" s="102"/>
      <c r="H35" s="102"/>
      <c r="I35" s="102"/>
      <c r="J35" s="102"/>
    </row>
    <row r="36" spans="1:10" ht="11.1" customHeight="1" x14ac:dyDescent="0.2">
      <c r="A36" s="102"/>
      <c r="B36" s="102"/>
      <c r="C36" s="460" t="s">
        <v>226</v>
      </c>
      <c r="D36" s="460"/>
      <c r="E36" s="460"/>
      <c r="F36" s="460"/>
      <c r="G36" s="102"/>
      <c r="H36" s="102"/>
      <c r="I36" s="102"/>
      <c r="J36" s="102"/>
    </row>
    <row r="37" spans="1:10" ht="11.1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</row>
    <row r="38" spans="1:10" ht="11.1" customHeight="1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</row>
    <row r="39" spans="1:10" ht="11.1" customHeight="1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ht="11.1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11.1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ht="11.1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ht="11.1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ht="11.1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ht="11.1" customHeight="1" x14ac:dyDescent="0.2"/>
    <row r="46" spans="1:10" ht="11.1" customHeight="1" x14ac:dyDescent="0.2"/>
    <row r="47" spans="1:10" ht="11.1" customHeight="1" x14ac:dyDescent="0.2"/>
    <row r="48" spans="1:10" ht="11.1" customHeight="1" x14ac:dyDescent="0.2"/>
    <row r="49" spans="1:10" ht="11.1" customHeight="1" x14ac:dyDescent="0.2"/>
    <row r="50" spans="1:10" ht="11.1" customHeight="1" x14ac:dyDescent="0.2"/>
    <row r="51" spans="1:10" ht="11.1" customHeight="1" x14ac:dyDescent="0.2"/>
    <row r="52" spans="1:10" ht="11.1" customHeight="1" x14ac:dyDescent="0.2"/>
    <row r="53" spans="1:10" ht="11.1" customHeight="1" x14ac:dyDescent="0.2"/>
    <row r="54" spans="1:10" ht="11.1" customHeight="1" x14ac:dyDescent="0.2"/>
    <row r="55" spans="1:10" ht="11.1" customHeight="1" x14ac:dyDescent="0.2"/>
    <row r="56" spans="1:10" ht="11.1" customHeight="1" x14ac:dyDescent="0.2"/>
    <row r="57" spans="1:10" ht="11.1" customHeight="1" x14ac:dyDescent="0.2"/>
    <row r="58" spans="1:10" ht="11.1" customHeight="1" x14ac:dyDescent="0.2"/>
    <row r="59" spans="1:10" ht="11.1" customHeight="1" x14ac:dyDescent="0.2"/>
    <row r="60" spans="1:10" ht="11.1" customHeight="1" x14ac:dyDescent="0.2"/>
    <row r="61" spans="1:10" ht="11.1" customHeight="1" x14ac:dyDescent="0.2"/>
    <row r="62" spans="1:10" ht="11.1" customHeight="1" x14ac:dyDescent="0.2">
      <c r="A62" s="119"/>
      <c r="B62" s="119"/>
      <c r="C62" s="119"/>
      <c r="D62" s="119"/>
      <c r="E62" s="119"/>
      <c r="F62" s="119"/>
      <c r="G62" s="119"/>
      <c r="H62" s="119"/>
      <c r="I62" s="119"/>
      <c r="J62" s="169" t="s">
        <v>239</v>
      </c>
    </row>
    <row r="63" spans="1:10" ht="11.1" customHeight="1" x14ac:dyDescent="0.2"/>
    <row r="64" spans="1:10" ht="11.1" customHeight="1" x14ac:dyDescent="0.2"/>
  </sheetData>
  <mergeCells count="16">
    <mergeCell ref="D25:E25"/>
    <mergeCell ref="A17:F17"/>
    <mergeCell ref="C35:F35"/>
    <mergeCell ref="C36:F36"/>
    <mergeCell ref="B24:I24"/>
    <mergeCell ref="B27:I27"/>
    <mergeCell ref="B29:I29"/>
    <mergeCell ref="B18:I18"/>
    <mergeCell ref="B19:I19"/>
    <mergeCell ref="B20:I20"/>
    <mergeCell ref="B21:I21"/>
    <mergeCell ref="B23:C23"/>
    <mergeCell ref="E23:I23"/>
    <mergeCell ref="B22:I22"/>
    <mergeCell ref="B25:C25"/>
    <mergeCell ref="B28:I28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CBC0-4899-4460-86B2-64446F2D1FE2}">
  <dimension ref="A1:N115"/>
  <sheetViews>
    <sheetView topLeftCell="A28" workbookViewId="0">
      <selection activeCell="B50" sqref="B50"/>
    </sheetView>
  </sheetViews>
  <sheetFormatPr defaultRowHeight="11.25" x14ac:dyDescent="0.2"/>
  <cols>
    <col min="1" max="1" width="4.42578125" style="102" bestFit="1" customWidth="1"/>
    <col min="2" max="2" width="28.140625" style="102" bestFit="1" customWidth="1"/>
    <col min="3" max="16384" width="9.140625" style="102"/>
  </cols>
  <sheetData>
    <row r="1" spans="1:9" x14ac:dyDescent="0.2">
      <c r="A1" s="460"/>
      <c r="B1" s="460"/>
      <c r="C1" s="460"/>
      <c r="D1" s="460"/>
      <c r="E1" s="460"/>
      <c r="F1" s="460"/>
      <c r="G1" s="460"/>
      <c r="H1" s="460"/>
    </row>
    <row r="2" spans="1:9" x14ac:dyDescent="0.2">
      <c r="A2" s="460"/>
      <c r="B2" s="460"/>
      <c r="C2" s="460"/>
      <c r="D2" s="460"/>
      <c r="E2" s="460"/>
      <c r="F2" s="460"/>
      <c r="G2" s="460"/>
      <c r="H2" s="460"/>
    </row>
    <row r="3" spans="1:9" x14ac:dyDescent="0.2">
      <c r="A3" s="460"/>
      <c r="B3" s="460"/>
      <c r="C3" s="460"/>
      <c r="D3" s="460"/>
      <c r="E3" s="460"/>
      <c r="F3" s="460"/>
      <c r="G3" s="460"/>
      <c r="H3" s="460"/>
    </row>
    <row r="4" spans="1:9" x14ac:dyDescent="0.2">
      <c r="A4" s="460"/>
      <c r="B4" s="460"/>
      <c r="C4" s="460"/>
      <c r="D4" s="460"/>
      <c r="E4" s="460"/>
      <c r="F4" s="460"/>
      <c r="G4" s="460"/>
      <c r="H4" s="460"/>
    </row>
    <row r="5" spans="1:9" x14ac:dyDescent="0.2">
      <c r="A5" s="461"/>
      <c r="B5" s="461"/>
      <c r="C5" s="461"/>
      <c r="D5" s="461"/>
      <c r="E5" s="461"/>
      <c r="F5" s="461"/>
      <c r="G5" s="461"/>
      <c r="H5" s="461"/>
    </row>
    <row r="6" spans="1:9" ht="10.9" customHeight="1" x14ac:dyDescent="0.2">
      <c r="A6" s="463" t="s">
        <v>425</v>
      </c>
      <c r="B6" s="437" t="s">
        <v>7</v>
      </c>
      <c r="C6" s="437" t="s">
        <v>453</v>
      </c>
      <c r="D6" s="462" t="s">
        <v>454</v>
      </c>
      <c r="E6" s="462"/>
      <c r="F6" s="462"/>
      <c r="G6" s="462"/>
      <c r="H6" s="456"/>
    </row>
    <row r="7" spans="1:9" ht="10.9" customHeight="1" x14ac:dyDescent="0.2">
      <c r="A7" s="451"/>
      <c r="B7" s="438"/>
      <c r="C7" s="438"/>
      <c r="D7" s="291" t="s">
        <v>164</v>
      </c>
      <c r="E7" s="291" t="s">
        <v>165</v>
      </c>
      <c r="F7" s="291" t="s">
        <v>166</v>
      </c>
      <c r="G7" s="291" t="s">
        <v>167</v>
      </c>
      <c r="H7" s="16" t="s">
        <v>168</v>
      </c>
    </row>
    <row r="8" spans="1:9" ht="10.9" customHeight="1" x14ac:dyDescent="0.2">
      <c r="A8" s="257" t="s">
        <v>426</v>
      </c>
      <c r="B8" s="258" t="str">
        <f>Folhas!B5</f>
        <v>Adriely Araujo Gomes</v>
      </c>
      <c r="C8" s="259">
        <f>Folhas!F5</f>
        <v>2600</v>
      </c>
      <c r="D8" s="259">
        <v>2600</v>
      </c>
      <c r="E8" s="242"/>
      <c r="F8" s="242"/>
      <c r="G8" s="242"/>
      <c r="H8" s="259"/>
      <c r="I8" s="237"/>
    </row>
    <row r="9" spans="1:9" ht="10.9" customHeight="1" x14ac:dyDescent="0.2">
      <c r="A9" s="243" t="s">
        <v>427</v>
      </c>
      <c r="B9" s="186" t="str">
        <f>Folhas!B6</f>
        <v>Adriano Correia da Silva</v>
      </c>
      <c r="C9" s="407">
        <f>Folhas!F6</f>
        <v>1550</v>
      </c>
      <c r="D9" s="65"/>
      <c r="E9" s="65"/>
      <c r="F9" s="65"/>
      <c r="G9" s="65"/>
      <c r="H9" s="71">
        <v>1420.83</v>
      </c>
    </row>
    <row r="10" spans="1:9" ht="10.9" customHeight="1" x14ac:dyDescent="0.2">
      <c r="A10" s="244" t="s">
        <v>428</v>
      </c>
      <c r="B10" s="187" t="str">
        <f>Folhas!B7</f>
        <v>Alane Cristina Dionisio de Oliveira</v>
      </c>
      <c r="C10" s="259">
        <f>Folhas!F7</f>
        <v>1550</v>
      </c>
      <c r="D10" s="32"/>
      <c r="E10" s="32"/>
      <c r="F10" s="32"/>
      <c r="G10" s="32"/>
      <c r="H10" s="185">
        <v>1420.83</v>
      </c>
    </row>
    <row r="11" spans="1:9" ht="10.9" customHeight="1" x14ac:dyDescent="0.2">
      <c r="A11" s="243" t="s">
        <v>420</v>
      </c>
      <c r="B11" s="186" t="str">
        <f>Folhas!B8</f>
        <v>Allyssson Ranyere Lyra Palmeira</v>
      </c>
      <c r="C11" s="407">
        <f>Folhas!F8</f>
        <v>1550</v>
      </c>
      <c r="D11" s="65"/>
      <c r="E11" s="65"/>
      <c r="F11" s="65"/>
      <c r="G11" s="65"/>
      <c r="H11" s="71">
        <v>1550</v>
      </c>
    </row>
    <row r="12" spans="1:9" ht="10.9" customHeight="1" x14ac:dyDescent="0.2">
      <c r="A12" s="244" t="s">
        <v>429</v>
      </c>
      <c r="B12" s="187" t="str">
        <f>Folhas!B9</f>
        <v>Andrea Valdevino da Conceição</v>
      </c>
      <c r="C12" s="259">
        <f>Folhas!F9</f>
        <v>1550</v>
      </c>
      <c r="D12" s="32"/>
      <c r="E12" s="32"/>
      <c r="F12" s="32"/>
      <c r="G12" s="32"/>
      <c r="H12" s="185">
        <v>1550</v>
      </c>
    </row>
    <row r="13" spans="1:9" ht="10.9" customHeight="1" x14ac:dyDescent="0.2">
      <c r="A13" s="243" t="s">
        <v>430</v>
      </c>
      <c r="B13" s="186" t="str">
        <f>Folhas!B10</f>
        <v>Angela Maria de Lima</v>
      </c>
      <c r="C13" s="407">
        <f>Folhas!F10</f>
        <v>2000</v>
      </c>
      <c r="D13" s="65"/>
      <c r="E13" s="65"/>
      <c r="F13" s="65"/>
      <c r="G13" s="65"/>
      <c r="H13" s="71">
        <v>1833.33</v>
      </c>
    </row>
    <row r="14" spans="1:9" ht="10.9" customHeight="1" x14ac:dyDescent="0.2">
      <c r="A14" s="244" t="s">
        <v>431</v>
      </c>
      <c r="B14" s="187" t="str">
        <f>Folhas!B11</f>
        <v>Cicera Josuele Tenorio da Silva</v>
      </c>
      <c r="C14" s="259">
        <f>Folhas!F11</f>
        <v>1550</v>
      </c>
      <c r="D14" s="32"/>
      <c r="E14" s="32"/>
      <c r="F14" s="32"/>
      <c r="G14" s="32"/>
      <c r="H14" s="185">
        <v>1550</v>
      </c>
    </row>
    <row r="15" spans="1:9" ht="10.9" customHeight="1" x14ac:dyDescent="0.2">
      <c r="A15" s="243" t="s">
        <v>432</v>
      </c>
      <c r="B15" s="186" t="str">
        <f>Folhas!B12</f>
        <v>Debora Correia da Silva</v>
      </c>
      <c r="C15" s="407">
        <f>Folhas!F12</f>
        <v>1550</v>
      </c>
      <c r="D15" s="65"/>
      <c r="E15" s="65"/>
      <c r="F15" s="65"/>
      <c r="G15" s="65"/>
      <c r="H15" s="71">
        <v>1550</v>
      </c>
    </row>
    <row r="16" spans="1:9" ht="10.9" customHeight="1" x14ac:dyDescent="0.2">
      <c r="A16" s="271" t="s">
        <v>433</v>
      </c>
      <c r="B16" s="72" t="str">
        <f>Folhas!B13</f>
        <v>Diogo Pimentel Freire</v>
      </c>
      <c r="C16" s="242">
        <f>Folhas!F13</f>
        <v>1550</v>
      </c>
      <c r="D16" s="73"/>
      <c r="E16" s="73"/>
      <c r="F16" s="73"/>
      <c r="G16" s="73"/>
      <c r="H16" s="274"/>
    </row>
    <row r="17" spans="1:8" ht="10.9" customHeight="1" x14ac:dyDescent="0.2">
      <c r="A17" s="239" t="s">
        <v>434</v>
      </c>
      <c r="B17" s="64" t="str">
        <f>Folhas!B14</f>
        <v>Feliphe Augusto de Azevedo Silva</v>
      </c>
      <c r="C17" s="314">
        <f>Folhas!F14</f>
        <v>1550</v>
      </c>
      <c r="D17" s="65"/>
      <c r="E17" s="65"/>
      <c r="F17" s="65"/>
      <c r="G17" s="65"/>
      <c r="H17" s="71"/>
    </row>
    <row r="18" spans="1:8" ht="10.9" customHeight="1" x14ac:dyDescent="0.2">
      <c r="A18" s="316" t="s">
        <v>435</v>
      </c>
      <c r="B18" s="273" t="str">
        <f>Folhas!B15</f>
        <v>Gildenor Apolonio da Silva</v>
      </c>
      <c r="C18" s="259">
        <f>Folhas!F15</f>
        <v>2600</v>
      </c>
      <c r="D18" s="73"/>
      <c r="E18" s="73"/>
      <c r="F18" s="73"/>
      <c r="G18" s="73"/>
      <c r="H18" s="274">
        <v>2600</v>
      </c>
    </row>
    <row r="19" spans="1:8" ht="10.9" customHeight="1" x14ac:dyDescent="0.2">
      <c r="A19" s="243" t="s">
        <v>436</v>
      </c>
      <c r="B19" s="186" t="str">
        <f>Folhas!B16</f>
        <v>Ines Marinho de Melo</v>
      </c>
      <c r="C19" s="407">
        <f>Folhas!F16</f>
        <v>2600</v>
      </c>
      <c r="D19" s="65"/>
      <c r="E19" s="65"/>
      <c r="F19" s="65"/>
      <c r="G19" s="65"/>
      <c r="H19" s="71">
        <v>2600</v>
      </c>
    </row>
    <row r="20" spans="1:8" ht="10.9" customHeight="1" x14ac:dyDescent="0.2">
      <c r="A20" s="316" t="s">
        <v>437</v>
      </c>
      <c r="B20" s="273" t="str">
        <f>Folhas!B17</f>
        <v>Jackson Ferreira da Silva</v>
      </c>
      <c r="C20" s="259">
        <f>Folhas!F17</f>
        <v>1550</v>
      </c>
      <c r="D20" s="73"/>
      <c r="E20" s="73"/>
      <c r="F20" s="73"/>
      <c r="G20" s="73"/>
      <c r="H20" s="274">
        <v>1550</v>
      </c>
    </row>
    <row r="21" spans="1:8" ht="10.9" customHeight="1" x14ac:dyDescent="0.2">
      <c r="A21" s="243" t="s">
        <v>438</v>
      </c>
      <c r="B21" s="186" t="str">
        <f>Folhas!B18</f>
        <v>João Paulo Ferreira</v>
      </c>
      <c r="C21" s="407">
        <f>Folhas!F18</f>
        <v>1550</v>
      </c>
      <c r="D21" s="65"/>
      <c r="E21" s="65"/>
      <c r="F21" s="65"/>
      <c r="G21" s="65"/>
      <c r="H21" s="71">
        <v>1550</v>
      </c>
    </row>
    <row r="22" spans="1:8" ht="10.9" customHeight="1" x14ac:dyDescent="0.2">
      <c r="A22" s="316" t="s">
        <v>439</v>
      </c>
      <c r="B22" s="273" t="str">
        <f>Folhas!B19</f>
        <v>Jose Erisson da Silva</v>
      </c>
      <c r="C22" s="259">
        <f>Folhas!F19</f>
        <v>1550</v>
      </c>
      <c r="D22" s="73"/>
      <c r="E22" s="73"/>
      <c r="F22" s="73"/>
      <c r="G22" s="73"/>
      <c r="H22" s="274">
        <v>1033.33</v>
      </c>
    </row>
    <row r="23" spans="1:8" ht="10.9" customHeight="1" x14ac:dyDescent="0.2">
      <c r="A23" s="243" t="s">
        <v>440</v>
      </c>
      <c r="B23" s="186" t="str">
        <f>Folhas!B20</f>
        <v>Juarez Roberto da Silva</v>
      </c>
      <c r="C23" s="407">
        <f>Folhas!F20</f>
        <v>1550</v>
      </c>
      <c r="D23" s="65"/>
      <c r="E23" s="65"/>
      <c r="F23" s="65"/>
      <c r="G23" s="65"/>
      <c r="H23" s="71">
        <v>1420.83</v>
      </c>
    </row>
    <row r="24" spans="1:8" ht="10.9" customHeight="1" x14ac:dyDescent="0.2">
      <c r="A24" s="316" t="s">
        <v>441</v>
      </c>
      <c r="B24" s="273" t="str">
        <f>Folhas!B21</f>
        <v>Maria Lidiane da Silva Santos</v>
      </c>
      <c r="C24" s="259">
        <f>Folhas!F21</f>
        <v>1550</v>
      </c>
      <c r="D24" s="73"/>
      <c r="E24" s="73"/>
      <c r="F24" s="73"/>
      <c r="G24" s="73"/>
      <c r="H24" s="274">
        <v>1550</v>
      </c>
    </row>
    <row r="25" spans="1:8" ht="10.9" customHeight="1" x14ac:dyDescent="0.2">
      <c r="A25" s="243" t="s">
        <v>442</v>
      </c>
      <c r="B25" s="186" t="str">
        <f>Folhas!B22</f>
        <v>Maria Salete Miranda da Silva</v>
      </c>
      <c r="C25" s="407">
        <f>Folhas!F22</f>
        <v>1550</v>
      </c>
      <c r="D25" s="71"/>
      <c r="E25" s="71"/>
      <c r="F25" s="71"/>
      <c r="G25" s="71"/>
      <c r="H25" s="71">
        <v>1550</v>
      </c>
    </row>
    <row r="26" spans="1:8" ht="10.9" customHeight="1" x14ac:dyDescent="0.2">
      <c r="A26" s="316" t="s">
        <v>443</v>
      </c>
      <c r="B26" s="273" t="str">
        <f>Folhas!B23</f>
        <v>Mickaele da Silva Roseno</v>
      </c>
      <c r="C26" s="259">
        <f>Folhas!F23</f>
        <v>1550</v>
      </c>
      <c r="D26" s="73"/>
      <c r="E26" s="73"/>
      <c r="F26" s="73"/>
      <c r="G26" s="73"/>
      <c r="H26" s="274">
        <v>1291.67</v>
      </c>
    </row>
    <row r="27" spans="1:8" ht="10.9" customHeight="1" x14ac:dyDescent="0.2">
      <c r="A27" s="311" t="s">
        <v>444</v>
      </c>
      <c r="B27" s="312" t="str">
        <f>Folhas!B24</f>
        <v>Nilson Paz de Melo</v>
      </c>
      <c r="C27" s="315">
        <f>Folhas!F24</f>
        <v>1550</v>
      </c>
      <c r="D27" s="313"/>
      <c r="E27" s="313">
        <v>1550</v>
      </c>
      <c r="F27" s="313"/>
      <c r="G27" s="313"/>
      <c r="H27" s="405"/>
    </row>
    <row r="28" spans="1:8" ht="10.9" customHeight="1" x14ac:dyDescent="0.2">
      <c r="A28" s="316" t="s">
        <v>445</v>
      </c>
      <c r="B28" s="273" t="str">
        <f>Folhas!B25</f>
        <v>Simone da Silva Ferreira</v>
      </c>
      <c r="C28" s="259">
        <f>Folhas!F25</f>
        <v>1550</v>
      </c>
      <c r="D28" s="310"/>
      <c r="E28" s="310"/>
      <c r="F28" s="310"/>
      <c r="G28" s="310"/>
      <c r="H28" s="406">
        <v>1550</v>
      </c>
    </row>
    <row r="29" spans="1:8" ht="10.9" customHeight="1" x14ac:dyDescent="0.2">
      <c r="A29" s="239" t="s">
        <v>446</v>
      </c>
      <c r="B29" s="64" t="str">
        <f>Folhas!B26</f>
        <v>Sayonara Vicente dos Santos</v>
      </c>
      <c r="C29" s="314">
        <f>Folhas!F26</f>
        <v>1550</v>
      </c>
      <c r="D29" s="183"/>
      <c r="E29" s="183"/>
      <c r="F29" s="183"/>
      <c r="G29" s="183"/>
      <c r="H29" s="183"/>
    </row>
    <row r="30" spans="1:8" ht="10.9" customHeight="1" x14ac:dyDescent="0.2">
      <c r="A30" s="243" t="s">
        <v>447</v>
      </c>
      <c r="B30" s="186" t="str">
        <f>Folhas!B27</f>
        <v>Wedja dos Santos Silva</v>
      </c>
      <c r="C30" s="407">
        <f>Folhas!F27</f>
        <v>1550</v>
      </c>
      <c r="D30" s="183"/>
      <c r="E30" s="183"/>
      <c r="F30" s="183"/>
      <c r="G30" s="183"/>
      <c r="H30" s="405">
        <v>1550</v>
      </c>
    </row>
    <row r="31" spans="1:8" ht="10.9" customHeight="1" x14ac:dyDescent="0.2">
      <c r="A31" s="292"/>
      <c r="B31" s="293"/>
      <c r="C31" s="294">
        <f t="shared" ref="C31:G31" si="0">SUM(C8:C29)</f>
        <v>37700</v>
      </c>
      <c r="D31" s="294">
        <f t="shared" si="0"/>
        <v>2600</v>
      </c>
      <c r="E31" s="294">
        <f t="shared" si="0"/>
        <v>1550</v>
      </c>
      <c r="F31" s="294">
        <f t="shared" si="0"/>
        <v>0</v>
      </c>
      <c r="G31" s="294">
        <f t="shared" si="0"/>
        <v>0</v>
      </c>
      <c r="H31" s="295">
        <f>SUM(H8:H30)</f>
        <v>29120.82</v>
      </c>
    </row>
    <row r="32" spans="1:8" ht="10.9" customHeight="1" x14ac:dyDescent="0.2">
      <c r="A32" s="244" t="s">
        <v>426</v>
      </c>
      <c r="B32" s="187" t="str">
        <f>Folhas!B32</f>
        <v>Antonio Lourenço Neto</v>
      </c>
      <c r="C32" s="185">
        <v>10400</v>
      </c>
      <c r="D32" s="185"/>
      <c r="E32" s="185">
        <v>10400</v>
      </c>
      <c r="F32" s="185"/>
      <c r="G32" s="185"/>
      <c r="H32" s="185"/>
    </row>
    <row r="33" spans="1:8" ht="10.9" customHeight="1" x14ac:dyDescent="0.2">
      <c r="A33" s="243" t="s">
        <v>427</v>
      </c>
      <c r="B33" s="186" t="str">
        <f>Folhas!B33</f>
        <v>Edecio Fernandes da Silva</v>
      </c>
      <c r="C33" s="71">
        <v>10400</v>
      </c>
      <c r="D33" s="71"/>
      <c r="E33" s="245">
        <v>10400</v>
      </c>
      <c r="F33" s="245"/>
      <c r="G33" s="245"/>
      <c r="H33" s="245"/>
    </row>
    <row r="34" spans="1:8" ht="10.9" customHeight="1" x14ac:dyDescent="0.2">
      <c r="A34" s="240" t="s">
        <v>428</v>
      </c>
      <c r="B34" s="66" t="str">
        <f>Folhas!B34</f>
        <v>Edinaldo Lino da Silva</v>
      </c>
      <c r="C34" s="32">
        <v>10400</v>
      </c>
      <c r="D34" s="32"/>
      <c r="E34" s="32"/>
      <c r="F34" s="32"/>
      <c r="G34" s="32"/>
      <c r="H34" s="32"/>
    </row>
    <row r="35" spans="1:8" ht="10.9" customHeight="1" x14ac:dyDescent="0.2">
      <c r="A35" s="243" t="s">
        <v>420</v>
      </c>
      <c r="B35" s="186" t="str">
        <f>Folhas!B35</f>
        <v>Fabio Andre Vieira Gaia</v>
      </c>
      <c r="C35" s="71">
        <v>10400</v>
      </c>
      <c r="D35" s="71"/>
      <c r="E35" s="71"/>
      <c r="F35" s="71">
        <v>10400</v>
      </c>
      <c r="G35" s="65"/>
      <c r="H35" s="65"/>
    </row>
    <row r="36" spans="1:8" ht="10.9" customHeight="1" x14ac:dyDescent="0.2">
      <c r="A36" s="244" t="s">
        <v>429</v>
      </c>
      <c r="B36" s="187" t="str">
        <f>Folhas!B36</f>
        <v>Fausto Batista</v>
      </c>
      <c r="C36" s="185">
        <v>10400</v>
      </c>
      <c r="D36" s="185"/>
      <c r="E36" s="185"/>
      <c r="F36" s="185">
        <v>10400</v>
      </c>
      <c r="G36" s="32"/>
      <c r="H36" s="32"/>
    </row>
    <row r="37" spans="1:8" ht="10.9" customHeight="1" x14ac:dyDescent="0.2">
      <c r="A37" s="311" t="s">
        <v>430</v>
      </c>
      <c r="B37" s="312" t="str">
        <f>Folhas!B37</f>
        <v>Fernando Tenorio Cavalcante</v>
      </c>
      <c r="C37" s="347">
        <v>10400</v>
      </c>
      <c r="D37" s="65"/>
      <c r="E37" s="65"/>
      <c r="F37" s="65"/>
      <c r="G37" s="347">
        <v>10400</v>
      </c>
      <c r="H37" s="65"/>
    </row>
    <row r="38" spans="1:8" ht="10.9" customHeight="1" x14ac:dyDescent="0.2">
      <c r="A38" s="240" t="s">
        <v>431</v>
      </c>
      <c r="B38" s="66" t="str">
        <f>Folhas!B38</f>
        <v>Igor Frederico Olinda de Amorim</v>
      </c>
      <c r="C38" s="32">
        <v>10400</v>
      </c>
      <c r="D38" s="32"/>
      <c r="E38" s="32"/>
      <c r="F38" s="32"/>
      <c r="G38" s="32"/>
      <c r="H38" s="32"/>
    </row>
    <row r="39" spans="1:8" ht="10.9" customHeight="1" x14ac:dyDescent="0.2">
      <c r="A39" s="239" t="s">
        <v>432</v>
      </c>
      <c r="B39" s="64" t="str">
        <f>Folhas!B39</f>
        <v>Janine Maria Lins Tenório</v>
      </c>
      <c r="C39" s="65">
        <v>10400</v>
      </c>
      <c r="D39" s="65"/>
      <c r="E39" s="65"/>
      <c r="F39" s="65"/>
      <c r="G39" s="65"/>
      <c r="H39" s="65"/>
    </row>
    <row r="40" spans="1:8" ht="10.9" customHeight="1" x14ac:dyDescent="0.2">
      <c r="A40" s="244" t="s">
        <v>433</v>
      </c>
      <c r="B40" s="187" t="str">
        <f>Folhas!B40</f>
        <v>Jose Anderson de A. Morais</v>
      </c>
      <c r="C40" s="185">
        <v>10400</v>
      </c>
      <c r="D40" s="185"/>
      <c r="E40" s="185"/>
      <c r="F40" s="185">
        <v>10400</v>
      </c>
      <c r="G40" s="32"/>
      <c r="H40" s="32"/>
    </row>
    <row r="41" spans="1:8" ht="10.9" customHeight="1" x14ac:dyDescent="0.2">
      <c r="A41" s="243" t="s">
        <v>434</v>
      </c>
      <c r="B41" s="186" t="str">
        <f>Folhas!B41</f>
        <v>Macio Alex Tenorio de Melo</v>
      </c>
      <c r="C41" s="71">
        <v>10400</v>
      </c>
      <c r="D41" s="71"/>
      <c r="E41" s="71"/>
      <c r="F41" s="71">
        <v>10400</v>
      </c>
      <c r="G41" s="65"/>
      <c r="H41" s="65"/>
    </row>
    <row r="42" spans="1:8" ht="10.9" customHeight="1" x14ac:dyDescent="0.2">
      <c r="A42" s="240" t="s">
        <v>435</v>
      </c>
      <c r="B42" s="66" t="str">
        <f>Folhas!B42</f>
        <v>Maria Jose Miguel dos Santos</v>
      </c>
      <c r="C42" s="32">
        <v>10400</v>
      </c>
      <c r="D42" s="32"/>
      <c r="E42" s="32"/>
      <c r="F42" s="32"/>
      <c r="G42" s="32"/>
      <c r="H42" s="32"/>
    </row>
    <row r="43" spans="1:8" ht="10.9" customHeight="1" x14ac:dyDescent="0.2">
      <c r="A43" s="292"/>
      <c r="B43" s="293"/>
      <c r="C43" s="294">
        <f t="shared" ref="C43:H43" si="1">SUM(C32:C42)</f>
        <v>114400</v>
      </c>
      <c r="D43" s="294">
        <f t="shared" si="1"/>
        <v>0</v>
      </c>
      <c r="E43" s="294">
        <f t="shared" si="1"/>
        <v>20800</v>
      </c>
      <c r="F43" s="294">
        <f t="shared" si="1"/>
        <v>41600</v>
      </c>
      <c r="G43" s="294">
        <f t="shared" si="1"/>
        <v>10400</v>
      </c>
      <c r="H43" s="295">
        <f t="shared" si="1"/>
        <v>0</v>
      </c>
    </row>
    <row r="44" spans="1:8" ht="10.9" customHeight="1" x14ac:dyDescent="0.2">
      <c r="A44" s="240" t="s">
        <v>426</v>
      </c>
      <c r="B44" s="66" t="str">
        <f>Folhas!B57</f>
        <v>Adriely Afonso da Silva</v>
      </c>
      <c r="C44" s="32">
        <v>4000</v>
      </c>
      <c r="D44" s="32"/>
      <c r="E44" s="32"/>
      <c r="F44" s="32"/>
      <c r="G44" s="32"/>
      <c r="H44" s="32"/>
    </row>
    <row r="45" spans="1:8" ht="10.9" customHeight="1" x14ac:dyDescent="0.2">
      <c r="A45" s="239" t="s">
        <v>427</v>
      </c>
      <c r="B45" s="64" t="str">
        <f>Folhas!B58</f>
        <v>Ana Alice de Araújo Tenorio</v>
      </c>
      <c r="C45" s="65">
        <v>3200</v>
      </c>
      <c r="D45" s="65"/>
      <c r="E45" s="65"/>
      <c r="F45" s="65"/>
      <c r="G45" s="65"/>
      <c r="H45" s="65"/>
    </row>
    <row r="46" spans="1:8" ht="10.9" customHeight="1" x14ac:dyDescent="0.2">
      <c r="A46" s="240" t="s">
        <v>428</v>
      </c>
      <c r="B46" s="66" t="str">
        <f>Folhas!B59</f>
        <v>Ana Leticia da Silva Marques</v>
      </c>
      <c r="C46" s="32">
        <v>1550</v>
      </c>
      <c r="D46" s="32"/>
      <c r="E46" s="32"/>
      <c r="F46" s="32"/>
      <c r="G46" s="32"/>
      <c r="H46" s="32"/>
    </row>
    <row r="47" spans="1:8" ht="10.9" customHeight="1" x14ac:dyDescent="0.2">
      <c r="A47" s="243" t="s">
        <v>420</v>
      </c>
      <c r="B47" s="186" t="str">
        <f>Folhas!B60</f>
        <v>Ariele da Silva Santos</v>
      </c>
      <c r="C47" s="71">
        <v>3200</v>
      </c>
      <c r="D47" s="71">
        <v>3200</v>
      </c>
      <c r="E47" s="65"/>
      <c r="F47" s="65"/>
      <c r="G47" s="65"/>
      <c r="H47" s="65"/>
    </row>
    <row r="48" spans="1:8" ht="10.9" customHeight="1" x14ac:dyDescent="0.2">
      <c r="A48" s="240" t="s">
        <v>429</v>
      </c>
      <c r="B48" s="66" t="str">
        <f>Folhas!B61</f>
        <v>Audrin Leao Vanderley</v>
      </c>
      <c r="C48" s="32">
        <v>3200</v>
      </c>
      <c r="D48" s="32"/>
      <c r="E48" s="32"/>
      <c r="F48" s="32"/>
      <c r="G48" s="32"/>
      <c r="H48" s="32"/>
    </row>
    <row r="49" spans="1:8" ht="10.9" customHeight="1" x14ac:dyDescent="0.2">
      <c r="A49" s="239" t="s">
        <v>430</v>
      </c>
      <c r="B49" s="64" t="str">
        <f>Folhas!B62</f>
        <v>Bergson Williams Moreira de Melo</v>
      </c>
      <c r="C49" s="65">
        <v>3200</v>
      </c>
      <c r="D49" s="65"/>
      <c r="E49" s="65"/>
      <c r="F49" s="65"/>
      <c r="G49" s="65"/>
      <c r="H49" s="65"/>
    </row>
    <row r="50" spans="1:8" ht="10.9" customHeight="1" x14ac:dyDescent="0.2">
      <c r="A50" s="271" t="s">
        <v>431</v>
      </c>
      <c r="B50" s="72" t="str">
        <f>Folhas!B63</f>
        <v>Christishelly Lorrane Menezes Batista</v>
      </c>
      <c r="C50" s="73">
        <v>3200</v>
      </c>
      <c r="D50" s="73"/>
      <c r="E50" s="73"/>
      <c r="F50" s="73"/>
      <c r="G50" s="73"/>
      <c r="H50" s="73"/>
    </row>
    <row r="51" spans="1:8" ht="10.9" customHeight="1" x14ac:dyDescent="0.2">
      <c r="A51" s="243" t="s">
        <v>432</v>
      </c>
      <c r="B51" s="186" t="str">
        <f>Folhas!B64</f>
        <v>Dorgival Alfredo da Silva Junior</v>
      </c>
      <c r="C51" s="71">
        <v>1800</v>
      </c>
      <c r="D51" s="71"/>
      <c r="E51" s="71"/>
      <c r="F51" s="71">
        <v>1800</v>
      </c>
      <c r="G51" s="65"/>
      <c r="H51" s="65"/>
    </row>
    <row r="52" spans="1:8" ht="10.9" customHeight="1" x14ac:dyDescent="0.2">
      <c r="A52" s="271" t="s">
        <v>433</v>
      </c>
      <c r="B52" s="72" t="str">
        <f>Folhas!B65</f>
        <v>Genilda Alexandre da Silva</v>
      </c>
      <c r="C52" s="73">
        <v>2600</v>
      </c>
      <c r="D52" s="73"/>
      <c r="E52" s="73"/>
      <c r="F52" s="73"/>
      <c r="G52" s="73"/>
      <c r="H52" s="73"/>
    </row>
    <row r="53" spans="1:8" ht="10.9" customHeight="1" x14ac:dyDescent="0.2">
      <c r="A53" s="239" t="s">
        <v>434</v>
      </c>
      <c r="B53" s="64" t="str">
        <f>Folhas!B66</f>
        <v>Ingrid Patriota de C. Albuquerque</v>
      </c>
      <c r="C53" s="65">
        <v>5000</v>
      </c>
      <c r="D53" s="65"/>
      <c r="E53" s="65"/>
      <c r="F53" s="65"/>
      <c r="G53" s="65"/>
      <c r="H53" s="65"/>
    </row>
    <row r="54" spans="1:8" ht="10.9" customHeight="1" x14ac:dyDescent="0.2">
      <c r="A54" s="271" t="s">
        <v>435</v>
      </c>
      <c r="B54" s="72" t="str">
        <f>Folhas!B67</f>
        <v>Jacqueline Bruno de Freitas</v>
      </c>
      <c r="C54" s="73">
        <v>1550</v>
      </c>
      <c r="D54" s="73"/>
      <c r="E54" s="73"/>
      <c r="F54" s="73"/>
      <c r="G54" s="73"/>
      <c r="H54" s="73"/>
    </row>
    <row r="55" spans="1:8" ht="10.9" customHeight="1" x14ac:dyDescent="0.2">
      <c r="A55" s="239" t="s">
        <v>436</v>
      </c>
      <c r="B55" s="64" t="str">
        <f>Folhas!B68</f>
        <v>Jamerson do Nascimento Silva</v>
      </c>
      <c r="C55" s="65">
        <v>1550</v>
      </c>
      <c r="D55" s="65"/>
      <c r="E55" s="65"/>
      <c r="F55" s="65"/>
      <c r="G55" s="65"/>
      <c r="H55" s="65"/>
    </row>
    <row r="56" spans="1:8" ht="10.9" customHeight="1" x14ac:dyDescent="0.2">
      <c r="A56" s="316" t="s">
        <v>437</v>
      </c>
      <c r="B56" s="273" t="str">
        <f>Folhas!B69</f>
        <v>Jose Benedito dos Santos</v>
      </c>
      <c r="C56" s="274">
        <v>1550</v>
      </c>
      <c r="D56" s="274">
        <v>1550</v>
      </c>
      <c r="E56" s="73"/>
      <c r="F56" s="73"/>
      <c r="G56" s="73"/>
      <c r="H56" s="73"/>
    </row>
    <row r="57" spans="1:8" ht="10.9" customHeight="1" x14ac:dyDescent="0.2">
      <c r="A57" s="239" t="s">
        <v>438</v>
      </c>
      <c r="B57" s="64" t="str">
        <f>Folhas!B70</f>
        <v>Jose Ramon Esperidiaao Gomes</v>
      </c>
      <c r="C57" s="65">
        <v>5000</v>
      </c>
      <c r="D57" s="65"/>
      <c r="E57" s="65"/>
      <c r="F57" s="65"/>
      <c r="G57" s="65"/>
      <c r="H57" s="65"/>
    </row>
    <row r="58" spans="1:8" ht="10.9" customHeight="1" x14ac:dyDescent="0.2">
      <c r="A58" s="271" t="s">
        <v>439</v>
      </c>
      <c r="B58" s="72" t="str">
        <f>Folhas!B71</f>
        <v>Jose Symon Pimentel Mendonça</v>
      </c>
      <c r="C58" s="73">
        <v>3200</v>
      </c>
      <c r="D58" s="73"/>
      <c r="E58" s="73"/>
      <c r="F58" s="73"/>
      <c r="G58" s="73"/>
      <c r="H58" s="73"/>
    </row>
    <row r="59" spans="1:8" ht="10.9" customHeight="1" x14ac:dyDescent="0.2">
      <c r="A59" s="243" t="s">
        <v>440</v>
      </c>
      <c r="B59" s="186" t="str">
        <f>Folhas!B72</f>
        <v>Joselito Acioli Quirino</v>
      </c>
      <c r="C59" s="71">
        <v>5000</v>
      </c>
      <c r="D59" s="71"/>
      <c r="E59" s="71">
        <v>5000</v>
      </c>
      <c r="F59" s="71"/>
      <c r="G59" s="71"/>
      <c r="H59" s="71"/>
    </row>
    <row r="60" spans="1:8" ht="10.9" customHeight="1" x14ac:dyDescent="0.2">
      <c r="A60" s="316" t="s">
        <v>441</v>
      </c>
      <c r="B60" s="273" t="str">
        <f>Folhas!B73</f>
        <v>Kevim Baresi Tenorio Almeida</v>
      </c>
      <c r="C60" s="274">
        <v>1550</v>
      </c>
      <c r="D60" s="274"/>
      <c r="E60" s="274">
        <v>1550</v>
      </c>
      <c r="F60" s="274"/>
      <c r="G60" s="274"/>
      <c r="H60" s="274"/>
    </row>
    <row r="61" spans="1:8" ht="10.9" customHeight="1" x14ac:dyDescent="0.2">
      <c r="A61" s="239" t="s">
        <v>442</v>
      </c>
      <c r="B61" s="64" t="str">
        <f>Folhas!B74</f>
        <v>Kleithon J. Constante da S. Soares</v>
      </c>
      <c r="C61" s="65">
        <v>3200</v>
      </c>
      <c r="D61" s="65"/>
      <c r="E61" s="65"/>
      <c r="F61" s="65"/>
      <c r="G61" s="65"/>
      <c r="H61" s="65"/>
    </row>
    <row r="62" spans="1:8" ht="10.9" customHeight="1" x14ac:dyDescent="0.2">
      <c r="A62" s="271" t="s">
        <v>443</v>
      </c>
      <c r="B62" s="72" t="str">
        <f>Folhas!B75</f>
        <v>Lays Maria Almeida de Oliveira</v>
      </c>
      <c r="C62" s="73">
        <v>2600</v>
      </c>
      <c r="D62" s="73"/>
      <c r="E62" s="73"/>
      <c r="F62" s="73"/>
      <c r="G62" s="73"/>
      <c r="H62" s="73"/>
    </row>
    <row r="63" spans="1:8" ht="10.9" customHeight="1" x14ac:dyDescent="0.2">
      <c r="A63" s="239" t="s">
        <v>444</v>
      </c>
      <c r="B63" s="64" t="str">
        <f>Folhas!B76</f>
        <v>Manric Bezerra da Silva Nascimento</v>
      </c>
      <c r="C63" s="65">
        <v>3200</v>
      </c>
      <c r="D63" s="65"/>
      <c r="E63" s="65"/>
      <c r="F63" s="65"/>
      <c r="G63" s="65"/>
      <c r="H63" s="65"/>
    </row>
    <row r="64" spans="1:8" ht="10.9" customHeight="1" x14ac:dyDescent="0.2">
      <c r="A64" s="271" t="s">
        <v>445</v>
      </c>
      <c r="B64" s="72" t="str">
        <f>Folhas!B77</f>
        <v>Marcia Camila de Brito Ferraz</v>
      </c>
      <c r="C64" s="73">
        <v>1550</v>
      </c>
      <c r="D64" s="73"/>
      <c r="E64" s="73"/>
      <c r="F64" s="73"/>
      <c r="G64" s="73"/>
      <c r="H64" s="73"/>
    </row>
    <row r="65" spans="1:14" ht="10.9" customHeight="1" x14ac:dyDescent="0.2">
      <c r="A65" s="239" t="s">
        <v>446</v>
      </c>
      <c r="B65" s="64" t="str">
        <f>Folhas!B78</f>
        <v>Maria Jose da Silva</v>
      </c>
      <c r="C65" s="65">
        <v>1550</v>
      </c>
      <c r="D65" s="65"/>
      <c r="E65" s="65"/>
      <c r="F65" s="65"/>
      <c r="G65" s="65"/>
      <c r="H65" s="65"/>
    </row>
    <row r="66" spans="1:14" ht="10.9" customHeight="1" x14ac:dyDescent="0.2">
      <c r="A66" s="271" t="s">
        <v>447</v>
      </c>
      <c r="B66" s="72" t="str">
        <f>Folhas!B79</f>
        <v>Maria Katielly Menezes Batista</v>
      </c>
      <c r="C66" s="73">
        <v>2600</v>
      </c>
      <c r="D66" s="73"/>
      <c r="E66" s="73"/>
      <c r="F66" s="73"/>
      <c r="G66" s="73"/>
      <c r="H66" s="73"/>
    </row>
    <row r="67" spans="1:14" ht="10.9" customHeight="1" x14ac:dyDescent="0.2">
      <c r="A67" s="239" t="s">
        <v>448</v>
      </c>
      <c r="B67" s="64" t="str">
        <f>Folhas!B80</f>
        <v>Mayara Leticia Gomes Quirino</v>
      </c>
      <c r="C67" s="65">
        <v>1550</v>
      </c>
      <c r="D67" s="65"/>
      <c r="E67" s="65"/>
      <c r="F67" s="65"/>
      <c r="G67" s="65"/>
      <c r="H67" s="65"/>
    </row>
    <row r="68" spans="1:14" ht="10.9" customHeight="1" x14ac:dyDescent="0.2">
      <c r="A68" s="271" t="s">
        <v>449</v>
      </c>
      <c r="B68" s="72" t="str">
        <f>Folhas!B81</f>
        <v>Murilo Silveira da Silva</v>
      </c>
      <c r="C68" s="73">
        <v>1550</v>
      </c>
      <c r="D68" s="73"/>
      <c r="E68" s="73"/>
      <c r="F68" s="73"/>
      <c r="G68" s="73"/>
      <c r="H68" s="73"/>
    </row>
    <row r="69" spans="1:14" ht="10.9" customHeight="1" x14ac:dyDescent="0.2">
      <c r="A69" s="239" t="s">
        <v>450</v>
      </c>
      <c r="B69" s="64" t="str">
        <f>Folhas!B82</f>
        <v>Paulo Roberto da Silva Martins</v>
      </c>
      <c r="C69" s="65">
        <v>2600</v>
      </c>
      <c r="D69" s="65"/>
      <c r="E69" s="65"/>
      <c r="F69" s="65"/>
      <c r="G69" s="65"/>
      <c r="H69" s="65"/>
      <c r="N69" s="142"/>
    </row>
    <row r="70" spans="1:14" ht="10.9" customHeight="1" x14ac:dyDescent="0.2">
      <c r="A70" s="271" t="s">
        <v>451</v>
      </c>
      <c r="B70" s="72" t="str">
        <f>Folhas!B83</f>
        <v>Ronaldo Luciano da Silva</v>
      </c>
      <c r="C70" s="73">
        <v>2600</v>
      </c>
      <c r="D70" s="73"/>
      <c r="E70" s="73"/>
      <c r="F70" s="73"/>
      <c r="G70" s="73"/>
      <c r="H70" s="73"/>
    </row>
    <row r="71" spans="1:14" ht="10.9" customHeight="1" x14ac:dyDescent="0.2">
      <c r="A71" s="241" t="s">
        <v>452</v>
      </c>
      <c r="B71" s="233" t="str">
        <f>Folhas!B84</f>
        <v>Samia Karoline da Silva Araujo</v>
      </c>
      <c r="C71" s="234">
        <v>1800</v>
      </c>
      <c r="D71" s="234"/>
      <c r="E71" s="234"/>
      <c r="F71" s="234"/>
      <c r="G71" s="234"/>
      <c r="H71" s="234"/>
    </row>
    <row r="72" spans="1:14" ht="10.9" customHeight="1" x14ac:dyDescent="0.2">
      <c r="A72" s="317"/>
      <c r="B72" s="318"/>
      <c r="C72" s="319"/>
      <c r="D72" s="319"/>
      <c r="E72" s="319"/>
      <c r="F72" s="319"/>
      <c r="G72" s="319"/>
      <c r="H72" s="319"/>
    </row>
    <row r="73" spans="1:14" ht="10.9" customHeight="1" x14ac:dyDescent="0.2">
      <c r="G73" s="237"/>
      <c r="H73" s="173" t="s">
        <v>459</v>
      </c>
    </row>
    <row r="74" spans="1:14" ht="10.9" customHeight="1" x14ac:dyDescent="0.2">
      <c r="G74" s="237"/>
    </row>
    <row r="75" spans="1:14" ht="10.9" customHeight="1" x14ac:dyDescent="0.2">
      <c r="G75" s="237"/>
    </row>
    <row r="76" spans="1:14" ht="10.9" customHeight="1" x14ac:dyDescent="0.2">
      <c r="G76" s="237"/>
    </row>
    <row r="77" spans="1:14" ht="10.9" customHeight="1" x14ac:dyDescent="0.2">
      <c r="G77" s="237"/>
    </row>
    <row r="78" spans="1:14" ht="10.9" customHeight="1" x14ac:dyDescent="0.2">
      <c r="G78" s="237"/>
    </row>
    <row r="79" spans="1:14" ht="10.9" customHeight="1" x14ac:dyDescent="0.2">
      <c r="G79" s="237"/>
      <c r="H79" s="173"/>
    </row>
    <row r="80" spans="1:14" ht="10.9" customHeight="1" x14ac:dyDescent="0.2">
      <c r="A80" s="271" t="s">
        <v>502</v>
      </c>
      <c r="B80" s="72" t="str">
        <f>Folhas!B85</f>
        <v>Valeska de Souza Brandão</v>
      </c>
      <c r="C80" s="73">
        <v>2600</v>
      </c>
      <c r="D80" s="73"/>
      <c r="E80" s="73"/>
      <c r="F80" s="73"/>
      <c r="G80" s="73"/>
      <c r="H80" s="73"/>
    </row>
    <row r="81" spans="1:8" ht="10.9" customHeight="1" x14ac:dyDescent="0.2">
      <c r="A81" s="239" t="s">
        <v>529</v>
      </c>
      <c r="B81" s="64" t="str">
        <f>Folhas!B86</f>
        <v>Wheslley Lopes Guizelini de Oliveira</v>
      </c>
      <c r="C81" s="65">
        <v>3000</v>
      </c>
      <c r="D81" s="65"/>
      <c r="E81" s="65"/>
      <c r="F81" s="65"/>
      <c r="G81" s="65"/>
      <c r="H81" s="65"/>
    </row>
    <row r="82" spans="1:8" ht="10.9" customHeight="1" x14ac:dyDescent="0.2">
      <c r="A82" s="292"/>
      <c r="B82" s="293"/>
      <c r="C82" s="294">
        <f>SUM(C44:C81)</f>
        <v>80750</v>
      </c>
      <c r="D82" s="294">
        <f>SUM(D44:D81)</f>
        <v>4750</v>
      </c>
      <c r="E82" s="294">
        <f>SUM(E44:E81)</f>
        <v>6550</v>
      </c>
      <c r="F82" s="294">
        <f>SUM(F44:F81)</f>
        <v>1800</v>
      </c>
      <c r="G82" s="294">
        <f>SUM(G44:G81)</f>
        <v>0</v>
      </c>
      <c r="H82" s="295"/>
    </row>
    <row r="83" spans="1:8" x14ac:dyDescent="0.2">
      <c r="A83" s="348" t="s">
        <v>426</v>
      </c>
      <c r="B83" s="349" t="str">
        <f>Folhas!B101</f>
        <v>Alexandre Rufino da Silva</v>
      </c>
      <c r="C83" s="350">
        <v>2600</v>
      </c>
      <c r="D83" s="350"/>
      <c r="E83" s="350"/>
      <c r="F83" s="350"/>
      <c r="G83" s="350">
        <v>2600</v>
      </c>
      <c r="H83" s="350"/>
    </row>
    <row r="84" spans="1:8" x14ac:dyDescent="0.2">
      <c r="A84" s="239" t="s">
        <v>427</v>
      </c>
      <c r="B84" s="64" t="str">
        <f>Folhas!B102</f>
        <v>Barbara Cristhiny dos Santos Lopes</v>
      </c>
      <c r="C84" s="65">
        <v>2600</v>
      </c>
      <c r="D84" s="65"/>
      <c r="E84" s="65"/>
      <c r="F84" s="65"/>
      <c r="G84" s="65"/>
      <c r="H84" s="65"/>
    </row>
    <row r="85" spans="1:8" x14ac:dyDescent="0.2">
      <c r="A85" s="240" t="s">
        <v>428</v>
      </c>
      <c r="B85" s="66" t="str">
        <f>Folhas!B103</f>
        <v>Cicero Ancelmo Ferreira</v>
      </c>
      <c r="C85" s="32">
        <v>1550</v>
      </c>
      <c r="D85" s="32"/>
      <c r="E85" s="32"/>
      <c r="F85" s="32"/>
      <c r="G85" s="32"/>
      <c r="H85" s="32"/>
    </row>
    <row r="86" spans="1:8" x14ac:dyDescent="0.2">
      <c r="A86" s="239" t="s">
        <v>420</v>
      </c>
      <c r="B86" s="64" t="str">
        <f>Folhas!B104</f>
        <v>Fabio Henrique Gomes da Silva</v>
      </c>
      <c r="C86" s="65">
        <v>1550</v>
      </c>
      <c r="D86" s="65"/>
      <c r="E86" s="65"/>
      <c r="F86" s="65"/>
      <c r="G86" s="65"/>
      <c r="H86" s="65"/>
    </row>
    <row r="87" spans="1:8" x14ac:dyDescent="0.2">
      <c r="A87" s="271" t="s">
        <v>429</v>
      </c>
      <c r="B87" s="72" t="str">
        <f>Folhas!B105</f>
        <v>Genivaldo Verissimo da Silva</v>
      </c>
      <c r="C87" s="73">
        <v>1550</v>
      </c>
      <c r="D87" s="73"/>
      <c r="E87" s="73"/>
      <c r="F87" s="73"/>
      <c r="G87" s="73"/>
      <c r="H87" s="73"/>
    </row>
    <row r="88" spans="1:8" x14ac:dyDescent="0.2">
      <c r="A88" s="239" t="s">
        <v>430</v>
      </c>
      <c r="B88" s="64" t="str">
        <f>Folhas!B106</f>
        <v>Geronildo Cavalcante Alves</v>
      </c>
      <c r="C88" s="65">
        <v>2600</v>
      </c>
      <c r="D88" s="65"/>
      <c r="E88" s="65"/>
      <c r="F88" s="65"/>
      <c r="G88" s="65"/>
      <c r="H88" s="65"/>
    </row>
    <row r="89" spans="1:8" x14ac:dyDescent="0.2">
      <c r="A89" s="316" t="s">
        <v>431</v>
      </c>
      <c r="B89" s="273" t="str">
        <f>Folhas!B107</f>
        <v>Gloria Thayna Dantas da Silva</v>
      </c>
      <c r="C89" s="274">
        <v>2600</v>
      </c>
      <c r="D89" s="274"/>
      <c r="E89" s="274">
        <v>2600</v>
      </c>
      <c r="F89" s="274"/>
      <c r="G89" s="274"/>
      <c r="H89" s="274"/>
    </row>
    <row r="90" spans="1:8" x14ac:dyDescent="0.2">
      <c r="A90" s="239" t="s">
        <v>432</v>
      </c>
      <c r="B90" s="64" t="str">
        <f>Folhas!B108</f>
        <v>Jeferson Gonçalves Ferreira</v>
      </c>
      <c r="C90" s="65">
        <v>1550</v>
      </c>
      <c r="D90" s="65"/>
      <c r="E90" s="65"/>
      <c r="F90" s="65"/>
      <c r="G90" s="65"/>
      <c r="H90" s="65"/>
    </row>
    <row r="91" spans="1:8" x14ac:dyDescent="0.2">
      <c r="A91" s="271" t="s">
        <v>433</v>
      </c>
      <c r="B91" s="72" t="str">
        <f>Folhas!B109</f>
        <v>Josineide Maria da Silva</v>
      </c>
      <c r="C91" s="73">
        <v>1550</v>
      </c>
      <c r="D91" s="73"/>
      <c r="E91" s="73"/>
      <c r="F91" s="73"/>
      <c r="G91" s="73"/>
      <c r="H91" s="73"/>
    </row>
    <row r="92" spans="1:8" x14ac:dyDescent="0.2">
      <c r="A92" s="239" t="s">
        <v>434</v>
      </c>
      <c r="B92" s="64" t="str">
        <f>Folhas!B110</f>
        <v>Josival Correia Sampaio</v>
      </c>
      <c r="C92" s="65">
        <v>2600</v>
      </c>
      <c r="D92" s="65"/>
      <c r="E92" s="65"/>
      <c r="F92" s="65"/>
      <c r="G92" s="65"/>
      <c r="H92" s="65"/>
    </row>
    <row r="93" spans="1:8" x14ac:dyDescent="0.2">
      <c r="A93" s="271" t="s">
        <v>435</v>
      </c>
      <c r="B93" s="72" t="str">
        <f>Folhas!B111</f>
        <v>Luciano Antonio Belo da Silva</v>
      </c>
      <c r="C93" s="73">
        <v>2600</v>
      </c>
      <c r="D93" s="73"/>
      <c r="E93" s="73"/>
      <c r="F93" s="73"/>
      <c r="G93" s="73"/>
      <c r="H93" s="73"/>
    </row>
    <row r="94" spans="1:8" x14ac:dyDescent="0.2">
      <c r="A94" s="239" t="s">
        <v>436</v>
      </c>
      <c r="B94" s="64" t="str">
        <f>Folhas!B112</f>
        <v>Luis Eduardo Moreira M. da Silva</v>
      </c>
      <c r="C94" s="65">
        <v>2600</v>
      </c>
      <c r="D94" s="65"/>
      <c r="E94" s="65"/>
      <c r="F94" s="65"/>
      <c r="G94" s="65"/>
      <c r="H94" s="65"/>
    </row>
    <row r="95" spans="1:8" x14ac:dyDescent="0.2">
      <c r="A95" s="271" t="s">
        <v>437</v>
      </c>
      <c r="B95" s="72" t="str">
        <f>Folhas!B113</f>
        <v>Maria Rita Luana da Silva Omena</v>
      </c>
      <c r="C95" s="73">
        <v>2600</v>
      </c>
      <c r="D95" s="73"/>
      <c r="E95" s="73"/>
      <c r="F95" s="73"/>
      <c r="G95" s="73"/>
      <c r="H95" s="73"/>
    </row>
    <row r="96" spans="1:8" x14ac:dyDescent="0.2">
      <c r="A96" s="239" t="s">
        <v>438</v>
      </c>
      <c r="B96" s="64" t="str">
        <f>Folhas!B114</f>
        <v>Matheus Henrique Ventura da Silva</v>
      </c>
      <c r="C96" s="65">
        <v>1550</v>
      </c>
      <c r="D96" s="65"/>
      <c r="E96" s="65"/>
      <c r="F96" s="65"/>
      <c r="G96" s="65"/>
      <c r="H96" s="65"/>
    </row>
    <row r="97" spans="1:8" x14ac:dyDescent="0.2">
      <c r="A97" s="316" t="s">
        <v>439</v>
      </c>
      <c r="B97" s="273" t="str">
        <f>Folhas!B115</f>
        <v>Nathalia de Souza Damasceno</v>
      </c>
      <c r="C97" s="274">
        <v>2600</v>
      </c>
      <c r="D97" s="274"/>
      <c r="E97" s="274"/>
      <c r="F97" s="274">
        <v>2600</v>
      </c>
      <c r="G97" s="73"/>
      <c r="H97" s="73"/>
    </row>
    <row r="98" spans="1:8" x14ac:dyDescent="0.2">
      <c r="A98" s="239" t="s">
        <v>440</v>
      </c>
      <c r="B98" s="64" t="str">
        <f>Folhas!B116</f>
        <v>Nivia Gracielly Fernandes da Silva</v>
      </c>
      <c r="C98" s="65">
        <v>1550</v>
      </c>
      <c r="D98" s="65"/>
      <c r="E98" s="65"/>
      <c r="F98" s="65"/>
      <c r="G98" s="65"/>
      <c r="H98" s="65"/>
    </row>
    <row r="99" spans="1:8" x14ac:dyDescent="0.2">
      <c r="A99" s="271" t="s">
        <v>441</v>
      </c>
      <c r="B99" s="72" t="str">
        <f>Folhas!B117</f>
        <v>Pedro Henrique Pereira dos Santos</v>
      </c>
      <c r="C99" s="73">
        <v>1550</v>
      </c>
      <c r="D99" s="73"/>
      <c r="E99" s="73"/>
      <c r="F99" s="73"/>
      <c r="G99" s="73"/>
      <c r="H99" s="73"/>
    </row>
    <row r="100" spans="1:8" x14ac:dyDescent="0.2">
      <c r="A100" s="239" t="s">
        <v>442</v>
      </c>
      <c r="B100" s="64" t="str">
        <f>Folhas!B118</f>
        <v>Pedro Jorge Soares</v>
      </c>
      <c r="C100" s="65">
        <v>1550</v>
      </c>
      <c r="D100" s="65"/>
      <c r="E100" s="65"/>
      <c r="F100" s="65"/>
      <c r="G100" s="65"/>
      <c r="H100" s="65"/>
    </row>
    <row r="101" spans="1:8" x14ac:dyDescent="0.2">
      <c r="A101" s="320" t="s">
        <v>443</v>
      </c>
      <c r="B101" s="321" t="str">
        <f>Folhas!B119</f>
        <v>Raildo Almeida Ferreira</v>
      </c>
      <c r="C101" s="76">
        <v>2600</v>
      </c>
      <c r="D101" s="76">
        <v>2600</v>
      </c>
      <c r="E101" s="76"/>
      <c r="F101" s="76"/>
      <c r="G101" s="76"/>
      <c r="H101" s="73"/>
    </row>
    <row r="102" spans="1:8" x14ac:dyDescent="0.2">
      <c r="A102" s="239" t="s">
        <v>444</v>
      </c>
      <c r="B102" s="64" t="str">
        <f>Folhas!B120</f>
        <v>Yone da Silva Nascimento</v>
      </c>
      <c r="C102" s="65">
        <v>1550</v>
      </c>
      <c r="D102" s="65"/>
      <c r="E102" s="65"/>
      <c r="F102" s="65"/>
      <c r="G102" s="65"/>
      <c r="H102" s="65"/>
    </row>
    <row r="103" spans="1:8" x14ac:dyDescent="0.2">
      <c r="A103" s="292"/>
      <c r="B103" s="293"/>
      <c r="C103" s="294">
        <f>SUM(C83:C102)</f>
        <v>41500</v>
      </c>
      <c r="D103" s="294">
        <f>SUM(D83:D102)</f>
        <v>2600</v>
      </c>
      <c r="E103" s="294">
        <f>SUM(E83:E102)</f>
        <v>2600</v>
      </c>
      <c r="F103" s="294">
        <f>SUM(F83:F102)</f>
        <v>2600</v>
      </c>
      <c r="G103" s="294">
        <f>SUM(G83:G102)</f>
        <v>2600</v>
      </c>
      <c r="H103" s="295"/>
    </row>
    <row r="104" spans="1:8" x14ac:dyDescent="0.2">
      <c r="A104" s="238" t="s">
        <v>426</v>
      </c>
      <c r="B104" s="232" t="str">
        <f>Folhas!B125</f>
        <v>Anna Potyra Alves Galdino</v>
      </c>
      <c r="C104" s="31">
        <f>Folhas!H125</f>
        <v>1550</v>
      </c>
      <c r="D104" s="31"/>
      <c r="E104" s="31"/>
      <c r="F104" s="31"/>
      <c r="G104" s="31"/>
      <c r="H104" s="31"/>
    </row>
    <row r="105" spans="1:8" x14ac:dyDescent="0.2">
      <c r="A105" s="239" t="s">
        <v>427</v>
      </c>
      <c r="B105" s="64" t="str">
        <f>Folhas!B126</f>
        <v>Edvan Batista  da Silva Junior</v>
      </c>
      <c r="C105" s="65">
        <f>Folhas!H126</f>
        <v>1550</v>
      </c>
      <c r="D105" s="65"/>
      <c r="E105" s="65"/>
      <c r="F105" s="65"/>
      <c r="G105" s="65"/>
      <c r="H105" s="65"/>
    </row>
    <row r="106" spans="1:8" x14ac:dyDescent="0.2">
      <c r="A106" s="244" t="s">
        <v>428</v>
      </c>
      <c r="B106" s="187" t="str">
        <f>Folhas!B127</f>
        <v>Erick Luise Ferreira dos Santos</v>
      </c>
      <c r="C106" s="185">
        <f>Folhas!H127</f>
        <v>2000</v>
      </c>
      <c r="D106" s="185"/>
      <c r="E106" s="185">
        <v>2000</v>
      </c>
      <c r="F106" s="185"/>
      <c r="G106" s="185"/>
      <c r="H106" s="185"/>
    </row>
    <row r="107" spans="1:8" x14ac:dyDescent="0.2">
      <c r="A107" s="239" t="s">
        <v>420</v>
      </c>
      <c r="B107" s="64" t="str">
        <f>Folhas!B128</f>
        <v>Jose Gois Filho</v>
      </c>
      <c r="C107" s="65">
        <f>Folhas!H128</f>
        <v>1550</v>
      </c>
      <c r="D107" s="65"/>
      <c r="E107" s="65"/>
      <c r="F107" s="65"/>
      <c r="G107" s="65"/>
      <c r="H107" s="65"/>
    </row>
    <row r="108" spans="1:8" x14ac:dyDescent="0.2">
      <c r="A108" s="240" t="s">
        <v>429</v>
      </c>
      <c r="B108" s="66" t="str">
        <f>Folhas!B129</f>
        <v>Maria Auxiliadora Santos de Melo</v>
      </c>
      <c r="C108" s="32">
        <f>Folhas!H129</f>
        <v>1550</v>
      </c>
      <c r="D108" s="32"/>
      <c r="E108" s="32"/>
      <c r="F108" s="32"/>
      <c r="G108" s="32"/>
      <c r="H108" s="32"/>
    </row>
    <row r="109" spans="1:8" x14ac:dyDescent="0.2">
      <c r="A109" s="241" t="s">
        <v>430</v>
      </c>
      <c r="B109" s="233" t="str">
        <f>Folhas!B130</f>
        <v>Neuza Maria Bezerra Costa</v>
      </c>
      <c r="C109" s="234">
        <f>Folhas!H130</f>
        <v>1550</v>
      </c>
      <c r="D109" s="234"/>
      <c r="E109" s="234"/>
      <c r="F109" s="234"/>
      <c r="G109" s="234"/>
      <c r="H109" s="234"/>
    </row>
    <row r="110" spans="1:8" x14ac:dyDescent="0.2">
      <c r="A110" s="292"/>
      <c r="B110" s="293"/>
      <c r="C110" s="294">
        <f t="shared" ref="C110:H110" si="2">SUM(C104:C109)</f>
        <v>9750</v>
      </c>
      <c r="D110" s="294">
        <f t="shared" si="2"/>
        <v>0</v>
      </c>
      <c r="E110" s="294">
        <f t="shared" si="2"/>
        <v>2000</v>
      </c>
      <c r="F110" s="294">
        <f t="shared" si="2"/>
        <v>0</v>
      </c>
      <c r="G110" s="294">
        <f t="shared" si="2"/>
        <v>0</v>
      </c>
      <c r="H110" s="295">
        <f t="shared" si="2"/>
        <v>0</v>
      </c>
    </row>
    <row r="111" spans="1:8" x14ac:dyDescent="0.2">
      <c r="D111" s="459" t="s">
        <v>458</v>
      </c>
      <c r="E111" s="459"/>
      <c r="F111" s="459"/>
      <c r="G111" s="459"/>
      <c r="H111" s="459"/>
    </row>
    <row r="112" spans="1:8" x14ac:dyDescent="0.2">
      <c r="A112" s="246"/>
      <c r="B112" s="247" t="s">
        <v>455</v>
      </c>
      <c r="C112" s="248">
        <f t="shared" ref="C112:H112" si="3">C31+C43+C82+C103+C110</f>
        <v>284100</v>
      </c>
      <c r="D112" s="260">
        <f t="shared" si="3"/>
        <v>9950</v>
      </c>
      <c r="E112" s="260">
        <f t="shared" si="3"/>
        <v>33500</v>
      </c>
      <c r="F112" s="260">
        <f t="shared" si="3"/>
        <v>46000</v>
      </c>
      <c r="G112" s="260">
        <f t="shared" si="3"/>
        <v>13000</v>
      </c>
      <c r="H112" s="260">
        <f t="shared" si="3"/>
        <v>29120.82</v>
      </c>
    </row>
    <row r="113" spans="1:8" x14ac:dyDescent="0.2">
      <c r="A113" s="249"/>
      <c r="B113" s="250" t="s">
        <v>456</v>
      </c>
      <c r="C113" s="251">
        <f>(C112)*12%</f>
        <v>34092</v>
      </c>
    </row>
    <row r="114" spans="1:8" x14ac:dyDescent="0.2">
      <c r="A114" s="252"/>
      <c r="B114" s="253" t="s">
        <v>457</v>
      </c>
      <c r="C114" s="256">
        <f>(C112)/3</f>
        <v>94700</v>
      </c>
    </row>
    <row r="115" spans="1:8" x14ac:dyDescent="0.2">
      <c r="A115" s="254"/>
      <c r="B115" s="254"/>
      <c r="C115" s="255">
        <f>SUM(C112:C114)</f>
        <v>412892</v>
      </c>
      <c r="D115" s="255">
        <f>C115-D112</f>
        <v>402942</v>
      </c>
      <c r="E115" s="255">
        <f>D115-E112</f>
        <v>369442</v>
      </c>
      <c r="F115" s="255">
        <f t="shared" ref="F115:H115" si="4">E115-F112</f>
        <v>323442</v>
      </c>
      <c r="G115" s="255">
        <f t="shared" si="4"/>
        <v>310442</v>
      </c>
      <c r="H115" s="255">
        <f t="shared" si="4"/>
        <v>281321.18</v>
      </c>
    </row>
  </sheetData>
  <mergeCells count="6">
    <mergeCell ref="D111:H111"/>
    <mergeCell ref="A1:H5"/>
    <mergeCell ref="D6:H6"/>
    <mergeCell ref="A6:A7"/>
    <mergeCell ref="B6:B7"/>
    <mergeCell ref="C6:C7"/>
  </mergeCells>
  <pageMargins left="0.51181102362204722" right="0.51181102362204722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A4F2-1473-423F-B0BF-8A52F30AB9E0}">
  <dimension ref="A1:N77"/>
  <sheetViews>
    <sheetView topLeftCell="A25" workbookViewId="0">
      <selection activeCell="N39" sqref="N39"/>
    </sheetView>
  </sheetViews>
  <sheetFormatPr defaultRowHeight="12.75" x14ac:dyDescent="0.2"/>
  <cols>
    <col min="1" max="1" width="22.5703125" style="2" bestFit="1" customWidth="1"/>
    <col min="2" max="2" width="10.140625" style="2" bestFit="1" customWidth="1"/>
    <col min="3" max="3" width="0.85546875" style="2" customWidth="1"/>
    <col min="4" max="4" width="10.140625" style="2" bestFit="1" customWidth="1"/>
    <col min="5" max="5" width="4.85546875" style="2" customWidth="1"/>
    <col min="6" max="6" width="2.42578125" style="2" customWidth="1"/>
    <col min="7" max="7" width="5.140625" style="2" customWidth="1"/>
    <col min="8" max="8" width="25.42578125" style="2" customWidth="1"/>
    <col min="9" max="9" width="11.7109375" style="2" customWidth="1"/>
    <col min="10" max="12" width="9.140625" style="2"/>
    <col min="13" max="13" width="24.85546875" style="2" customWidth="1"/>
    <col min="14" max="14" width="18.28515625" style="2" customWidth="1"/>
    <col min="15" max="16384" width="9.140625" style="2"/>
  </cols>
  <sheetData>
    <row r="1" spans="1:14" ht="9.9499999999999993" customHeight="1" x14ac:dyDescent="0.2">
      <c r="A1" s="59" t="s">
        <v>125</v>
      </c>
      <c r="B1" s="1"/>
      <c r="K1" s="141" t="s">
        <v>542</v>
      </c>
      <c r="L1" s="141" t="s">
        <v>516</v>
      </c>
      <c r="M1" s="129">
        <v>44106.34</v>
      </c>
      <c r="N1" s="376" t="s">
        <v>553</v>
      </c>
    </row>
    <row r="2" spans="1:14" ht="9.9499999999999993" customHeight="1" x14ac:dyDescent="0.2">
      <c r="A2" s="59" t="s">
        <v>126</v>
      </c>
      <c r="B2" s="1"/>
      <c r="G2" s="449" t="s">
        <v>0</v>
      </c>
      <c r="H2" s="448" t="s">
        <v>7</v>
      </c>
      <c r="I2" s="448" t="s">
        <v>10</v>
      </c>
      <c r="K2" s="464" t="s">
        <v>548</v>
      </c>
      <c r="L2" s="465"/>
      <c r="M2" s="361">
        <v>-30000</v>
      </c>
    </row>
    <row r="3" spans="1:14" ht="9.9499999999999993" customHeight="1" x14ac:dyDescent="0.2">
      <c r="A3" s="62"/>
      <c r="B3" s="61"/>
      <c r="C3" s="466"/>
      <c r="D3" s="61" t="s">
        <v>393</v>
      </c>
      <c r="G3" s="432"/>
      <c r="H3" s="434"/>
      <c r="I3" s="434"/>
      <c r="K3" s="464" t="s">
        <v>549</v>
      </c>
      <c r="L3" s="465"/>
      <c r="M3" s="362">
        <v>-3000</v>
      </c>
    </row>
    <row r="4" spans="1:14" ht="9.9499999999999993" customHeight="1" x14ac:dyDescent="0.2">
      <c r="A4" s="64" t="s">
        <v>127</v>
      </c>
      <c r="B4" s="65"/>
      <c r="C4" s="466"/>
      <c r="D4" s="65">
        <v>540266.39</v>
      </c>
      <c r="G4" s="280">
        <v>1</v>
      </c>
      <c r="H4" s="281" t="s">
        <v>12</v>
      </c>
      <c r="I4" s="282">
        <v>9998.76</v>
      </c>
      <c r="K4" s="464" t="s">
        <v>371</v>
      </c>
      <c r="L4" s="465"/>
      <c r="M4" s="362">
        <v>-1800</v>
      </c>
    </row>
    <row r="5" spans="1:14" ht="9.9499999999999993" customHeight="1" x14ac:dyDescent="0.2">
      <c r="A5" s="1"/>
      <c r="B5" s="54"/>
      <c r="C5" s="466"/>
      <c r="D5" s="54"/>
      <c r="G5" s="354">
        <v>2</v>
      </c>
      <c r="H5" s="355" t="s">
        <v>14</v>
      </c>
      <c r="I5" s="356">
        <v>9993.24</v>
      </c>
      <c r="K5" s="464" t="s">
        <v>550</v>
      </c>
      <c r="L5" s="465"/>
      <c r="M5" s="362">
        <v>-350</v>
      </c>
    </row>
    <row r="6" spans="1:14" ht="9.9499999999999993" customHeight="1" x14ac:dyDescent="0.2">
      <c r="A6" s="62"/>
      <c r="B6" s="21"/>
      <c r="C6" s="466"/>
      <c r="D6" s="21">
        <f>SUM(D4:D5)</f>
        <v>540266.39</v>
      </c>
      <c r="G6" s="408">
        <v>3</v>
      </c>
      <c r="H6" s="409" t="s">
        <v>13</v>
      </c>
      <c r="I6" s="410">
        <v>9968.74</v>
      </c>
      <c r="K6" s="464" t="s">
        <v>551</v>
      </c>
      <c r="L6" s="465"/>
      <c r="M6" s="362">
        <v>-350</v>
      </c>
    </row>
    <row r="7" spans="1:14" ht="9.9499999999999993" customHeight="1" x14ac:dyDescent="0.2">
      <c r="A7" s="59" t="s">
        <v>132</v>
      </c>
      <c r="B7" s="22"/>
      <c r="D7" s="22"/>
      <c r="G7" s="288">
        <v>4</v>
      </c>
      <c r="H7" s="284" t="s">
        <v>5</v>
      </c>
      <c r="I7" s="285">
        <v>9998.07</v>
      </c>
      <c r="K7" s="464" t="s">
        <v>116</v>
      </c>
      <c r="L7" s="465"/>
      <c r="M7" s="362">
        <v>-18691.310000000001</v>
      </c>
      <c r="N7" s="2">
        <v>18691.310000000001</v>
      </c>
    </row>
    <row r="8" spans="1:14" ht="9.9499999999999993" customHeight="1" x14ac:dyDescent="0.2">
      <c r="A8" s="64" t="s">
        <v>120</v>
      </c>
      <c r="B8" s="65"/>
      <c r="C8" s="67"/>
      <c r="D8" s="65">
        <f>Folhas!N28</f>
        <v>36696.21</v>
      </c>
      <c r="G8" s="363">
        <v>5</v>
      </c>
      <c r="H8" s="364" t="s">
        <v>25</v>
      </c>
      <c r="I8" s="365">
        <v>9977.26</v>
      </c>
      <c r="K8" s="464"/>
      <c r="L8" s="465"/>
      <c r="M8" s="362"/>
    </row>
    <row r="9" spans="1:14" ht="9.9499999999999993" customHeight="1" x14ac:dyDescent="0.2">
      <c r="A9" s="66" t="s">
        <v>130</v>
      </c>
      <c r="B9" s="32"/>
      <c r="C9" s="67"/>
      <c r="D9" s="32">
        <f>Folhas!N43</f>
        <v>55951.19999999999</v>
      </c>
      <c r="G9" s="283">
        <v>6</v>
      </c>
      <c r="H9" s="284" t="s">
        <v>45</v>
      </c>
      <c r="I9" s="285">
        <v>9997.7199999999993</v>
      </c>
      <c r="K9" s="464"/>
      <c r="L9" s="465"/>
      <c r="M9" s="362"/>
    </row>
    <row r="10" spans="1:14" ht="9.9499999999999993" customHeight="1" x14ac:dyDescent="0.2">
      <c r="A10" s="64" t="s">
        <v>121</v>
      </c>
      <c r="B10" s="65"/>
      <c r="C10" s="67"/>
      <c r="D10" s="65">
        <f>Folhas!N88</f>
        <v>79338.960000000006</v>
      </c>
      <c r="G10" s="363">
        <v>7</v>
      </c>
      <c r="H10" s="364" t="s">
        <v>46</v>
      </c>
      <c r="I10" s="365">
        <v>10000</v>
      </c>
      <c r="K10" s="464"/>
      <c r="L10" s="465"/>
      <c r="M10" s="362"/>
    </row>
    <row r="11" spans="1:14" ht="9.9499999999999993" customHeight="1" x14ac:dyDescent="0.2">
      <c r="A11" s="66" t="s">
        <v>122</v>
      </c>
      <c r="B11" s="32"/>
      <c r="C11" s="67"/>
      <c r="D11" s="32">
        <f>Folhas!N121</f>
        <v>39688.469999999994</v>
      </c>
      <c r="G11" s="396">
        <v>8</v>
      </c>
      <c r="H11" s="397" t="s">
        <v>16</v>
      </c>
      <c r="I11" s="398">
        <v>10000</v>
      </c>
      <c r="K11" s="464"/>
      <c r="L11" s="465"/>
      <c r="M11" s="362"/>
    </row>
    <row r="12" spans="1:14" ht="9.9499999999999993" customHeight="1" x14ac:dyDescent="0.2">
      <c r="A12" s="66" t="s">
        <v>357</v>
      </c>
      <c r="B12" s="32"/>
      <c r="C12" s="67"/>
      <c r="D12" s="32">
        <f>Folhas!N131</f>
        <v>9009.1200000000008</v>
      </c>
      <c r="G12" s="277">
        <v>9</v>
      </c>
      <c r="H12" s="289" t="s">
        <v>23</v>
      </c>
      <c r="I12" s="279">
        <v>9971.18</v>
      </c>
      <c r="K12" s="464"/>
      <c r="L12" s="465"/>
      <c r="M12" s="362"/>
    </row>
    <row r="13" spans="1:14" ht="9.9499999999999993" customHeight="1" x14ac:dyDescent="0.2">
      <c r="A13" s="196" t="s">
        <v>114</v>
      </c>
      <c r="B13" s="197"/>
      <c r="D13" s="197"/>
      <c r="G13" s="351">
        <v>10</v>
      </c>
      <c r="H13" s="352" t="s">
        <v>15</v>
      </c>
      <c r="I13" s="353">
        <v>9988.94</v>
      </c>
      <c r="K13" s="464"/>
      <c r="L13" s="465"/>
      <c r="M13" s="362">
        <f>SUM(M1:M12)</f>
        <v>-10084.970000000005</v>
      </c>
    </row>
    <row r="14" spans="1:14" ht="9.9499999999999993" customHeight="1" x14ac:dyDescent="0.2">
      <c r="A14" s="198" t="s">
        <v>115</v>
      </c>
      <c r="B14" s="199"/>
      <c r="D14" s="199">
        <f>Folhas!K163</f>
        <v>25289.099999999995</v>
      </c>
      <c r="G14" s="411">
        <v>11</v>
      </c>
      <c r="H14" s="412" t="s">
        <v>47</v>
      </c>
      <c r="I14" s="380">
        <v>10000</v>
      </c>
      <c r="M14" s="142"/>
    </row>
    <row r="15" spans="1:14" ht="9.9499999999999993" customHeight="1" x14ac:dyDescent="0.2">
      <c r="A15" s="198" t="s">
        <v>157</v>
      </c>
      <c r="B15" s="199"/>
      <c r="D15" s="199"/>
      <c r="G15" s="430" t="s">
        <v>21</v>
      </c>
      <c r="H15" s="430"/>
      <c r="I15" s="41">
        <f>SUM(I4:I14)</f>
        <v>109893.91</v>
      </c>
      <c r="M15" s="142"/>
    </row>
    <row r="16" spans="1:14" ht="9.9499999999999993" customHeight="1" x14ac:dyDescent="0.2">
      <c r="A16" s="64" t="s">
        <v>116</v>
      </c>
      <c r="B16" s="65"/>
      <c r="C16" s="67"/>
      <c r="D16" s="65">
        <f>Folhas!K164</f>
        <v>18691.309999999994</v>
      </c>
      <c r="M16" s="142"/>
    </row>
    <row r="17" spans="1:13" ht="9.9499999999999993" customHeight="1" x14ac:dyDescent="0.2">
      <c r="A17" s="66" t="s">
        <v>117</v>
      </c>
      <c r="B17" s="32"/>
      <c r="C17" s="67"/>
      <c r="D17" s="32">
        <f>Folhas!K165+1620</f>
        <v>13500</v>
      </c>
      <c r="M17" s="142"/>
    </row>
    <row r="18" spans="1:13" ht="9.9499999999999993" customHeight="1" x14ac:dyDescent="0.2">
      <c r="A18" s="64" t="s">
        <v>118</v>
      </c>
      <c r="B18" s="65"/>
      <c r="C18" s="67"/>
      <c r="D18" s="65">
        <f>Folhas!K166</f>
        <v>15519.630000000001</v>
      </c>
      <c r="M18" s="142"/>
    </row>
    <row r="19" spans="1:13" ht="9.9499999999999993" customHeight="1" x14ac:dyDescent="0.2">
      <c r="A19" s="66" t="s">
        <v>119</v>
      </c>
      <c r="B19" s="32"/>
      <c r="C19" s="67"/>
      <c r="D19" s="32">
        <f>Folhas!K167</f>
        <v>3786</v>
      </c>
      <c r="M19" s="142"/>
    </row>
    <row r="20" spans="1:13" ht="9.9499999999999993" customHeight="1" x14ac:dyDescent="0.2">
      <c r="A20" s="196"/>
      <c r="B20" s="197"/>
      <c r="D20" s="197"/>
      <c r="M20" s="142"/>
    </row>
    <row r="21" spans="1:13" ht="9.9499999999999993" customHeight="1" x14ac:dyDescent="0.2">
      <c r="A21" s="66" t="s">
        <v>536</v>
      </c>
      <c r="B21" s="32"/>
      <c r="D21" s="32">
        <f>+Folhas!H197</f>
        <v>29120.82333333333</v>
      </c>
      <c r="M21" s="142"/>
    </row>
    <row r="22" spans="1:13" ht="9.9499999999999993" customHeight="1" x14ac:dyDescent="0.2">
      <c r="A22" s="64"/>
      <c r="B22" s="65"/>
      <c r="D22" s="65"/>
      <c r="M22" s="142"/>
    </row>
    <row r="23" spans="1:13" ht="9.9499999999999993" customHeight="1" x14ac:dyDescent="0.2">
      <c r="A23" s="70" t="s">
        <v>149</v>
      </c>
      <c r="B23" s="21"/>
      <c r="D23" s="21">
        <f>SUM(D8:D22)</f>
        <v>326590.8233333333</v>
      </c>
      <c r="E23" s="188">
        <f>((D23)*100)/D6</f>
        <v>60.449961237332069</v>
      </c>
      <c r="M23" s="142"/>
    </row>
    <row r="24" spans="1:13" ht="9.9499999999999993" customHeight="1" x14ac:dyDescent="0.2">
      <c r="A24" s="59" t="s">
        <v>133</v>
      </c>
      <c r="M24" s="142"/>
    </row>
    <row r="25" spans="1:13" ht="9.9499999999999993" customHeight="1" x14ac:dyDescent="0.2">
      <c r="A25" s="186" t="s">
        <v>113</v>
      </c>
      <c r="B25" s="71"/>
      <c r="C25" s="377"/>
      <c r="D25" s="71">
        <v>809.36</v>
      </c>
      <c r="H25" s="392" t="s">
        <v>375</v>
      </c>
      <c r="I25" s="393" t="s">
        <v>513</v>
      </c>
      <c r="J25" s="285">
        <v>9500</v>
      </c>
    </row>
    <row r="26" spans="1:13" ht="9.9499999999999993" customHeight="1" x14ac:dyDescent="0.2">
      <c r="A26" s="198" t="s">
        <v>134</v>
      </c>
      <c r="B26" s="199"/>
      <c r="D26" s="199">
        <v>1000</v>
      </c>
      <c r="H26" s="385" t="s">
        <v>376</v>
      </c>
      <c r="I26" s="386" t="s">
        <v>510</v>
      </c>
      <c r="J26" s="279">
        <v>6000</v>
      </c>
    </row>
    <row r="27" spans="1:13" ht="9.9499999999999993" customHeight="1" x14ac:dyDescent="0.2">
      <c r="A27" s="196" t="s">
        <v>135</v>
      </c>
      <c r="B27" s="197"/>
      <c r="D27" s="197">
        <f>I15</f>
        <v>109893.91</v>
      </c>
      <c r="H27" s="392" t="s">
        <v>377</v>
      </c>
      <c r="I27" s="393" t="s">
        <v>514</v>
      </c>
      <c r="J27" s="285">
        <v>9500</v>
      </c>
    </row>
    <row r="28" spans="1:13" ht="9.9499999999999993" customHeight="1" x14ac:dyDescent="0.2">
      <c r="A28" s="321" t="s">
        <v>136</v>
      </c>
      <c r="B28" s="76"/>
      <c r="C28" s="381"/>
      <c r="D28" s="76">
        <v>7500</v>
      </c>
      <c r="H28" s="385" t="s">
        <v>376</v>
      </c>
      <c r="I28" s="386" t="s">
        <v>509</v>
      </c>
      <c r="J28" s="279">
        <v>5000</v>
      </c>
    </row>
    <row r="29" spans="1:13" ht="9.9499999999999993" customHeight="1" x14ac:dyDescent="0.2">
      <c r="A29" s="382" t="s">
        <v>137</v>
      </c>
      <c r="B29" s="383"/>
      <c r="C29" s="388"/>
      <c r="D29" s="383">
        <v>2800</v>
      </c>
      <c r="H29" s="392" t="s">
        <v>378</v>
      </c>
      <c r="I29" s="393"/>
      <c r="J29" s="285">
        <v>6000</v>
      </c>
    </row>
    <row r="30" spans="1:13" ht="9.9499999999999993" customHeight="1" x14ac:dyDescent="0.2">
      <c r="A30" s="390" t="s">
        <v>123</v>
      </c>
      <c r="B30" s="391"/>
      <c r="C30" s="388"/>
      <c r="D30" s="391">
        <v>300</v>
      </c>
      <c r="H30" s="385" t="s">
        <v>379</v>
      </c>
      <c r="I30" s="386" t="s">
        <v>511</v>
      </c>
      <c r="J30" s="279">
        <v>3000</v>
      </c>
    </row>
    <row r="31" spans="1:13" ht="9.9499999999999993" customHeight="1" x14ac:dyDescent="0.2">
      <c r="A31" s="196" t="s">
        <v>124</v>
      </c>
      <c r="B31" s="197"/>
      <c r="D31" s="197">
        <v>311.26</v>
      </c>
      <c r="H31" s="392" t="s">
        <v>376</v>
      </c>
      <c r="I31" s="393" t="s">
        <v>512</v>
      </c>
      <c r="J31" s="285">
        <v>5000</v>
      </c>
    </row>
    <row r="32" spans="1:13" ht="9.9499999999999993" customHeight="1" x14ac:dyDescent="0.2">
      <c r="A32" s="198" t="s">
        <v>371</v>
      </c>
      <c r="B32" s="199"/>
      <c r="D32" s="199">
        <v>1700</v>
      </c>
      <c r="H32" s="378" t="s">
        <v>380</v>
      </c>
      <c r="I32" s="379"/>
      <c r="J32" s="380">
        <v>9000</v>
      </c>
    </row>
    <row r="33" spans="1:10" ht="9.9499999999999993" customHeight="1" x14ac:dyDescent="0.2">
      <c r="A33" s="382" t="s">
        <v>138</v>
      </c>
      <c r="B33" s="383"/>
      <c r="C33" s="388"/>
      <c r="D33" s="383">
        <v>1600</v>
      </c>
      <c r="H33" s="385" t="s">
        <v>545</v>
      </c>
      <c r="I33" s="386"/>
      <c r="J33" s="279">
        <v>9000</v>
      </c>
    </row>
    <row r="34" spans="1:10" ht="9.9499999999999993" customHeight="1" x14ac:dyDescent="0.2">
      <c r="A34" s="390" t="s">
        <v>139</v>
      </c>
      <c r="B34" s="391"/>
      <c r="C34" s="388"/>
      <c r="D34" s="391">
        <v>4500</v>
      </c>
      <c r="H34" s="204"/>
      <c r="I34" s="275"/>
      <c r="J34" s="13"/>
    </row>
    <row r="35" spans="1:10" ht="9.9499999999999993" customHeight="1" x14ac:dyDescent="0.2">
      <c r="A35" s="382" t="s">
        <v>140</v>
      </c>
      <c r="B35" s="383"/>
      <c r="C35" s="388"/>
      <c r="D35" s="383">
        <v>1392</v>
      </c>
      <c r="H35" s="205"/>
      <c r="I35" s="206">
        <f>SUM(I20:I34)</f>
        <v>0</v>
      </c>
      <c r="J35" s="206">
        <f>SUM(J20:J34)</f>
        <v>62000</v>
      </c>
    </row>
    <row r="36" spans="1:10" ht="9.9499999999999993" customHeight="1" x14ac:dyDescent="0.2">
      <c r="A36" s="390" t="s">
        <v>141</v>
      </c>
      <c r="B36" s="394"/>
      <c r="C36" s="388"/>
      <c r="D36" s="394">
        <v>2143.88</v>
      </c>
    </row>
    <row r="37" spans="1:10" ht="9.9499999999999993" customHeight="1" x14ac:dyDescent="0.2">
      <c r="A37" s="382" t="s">
        <v>141</v>
      </c>
      <c r="B37" s="383"/>
      <c r="C37" s="388"/>
      <c r="D37" s="383">
        <v>1996.95</v>
      </c>
    </row>
    <row r="38" spans="1:10" ht="9.9499999999999993" customHeight="1" x14ac:dyDescent="0.2">
      <c r="A38" s="390" t="s">
        <v>359</v>
      </c>
      <c r="B38" s="394"/>
      <c r="C38" s="388"/>
      <c r="D38" s="394">
        <v>500</v>
      </c>
    </row>
    <row r="39" spans="1:10" ht="9.9499999999999993" customHeight="1" x14ac:dyDescent="0.2">
      <c r="A39" s="382" t="s">
        <v>142</v>
      </c>
      <c r="B39" s="383"/>
      <c r="C39" s="388"/>
      <c r="D39" s="383">
        <v>1350</v>
      </c>
      <c r="H39" s="392" t="s">
        <v>378</v>
      </c>
      <c r="I39" s="393"/>
      <c r="J39" s="285">
        <v>6000</v>
      </c>
    </row>
    <row r="40" spans="1:10" ht="9.9499999999999993" customHeight="1" x14ac:dyDescent="0.2">
      <c r="A40" s="72" t="s">
        <v>146</v>
      </c>
      <c r="B40" s="73"/>
      <c r="C40" s="346"/>
      <c r="D40" s="73">
        <f>J35</f>
        <v>62000</v>
      </c>
      <c r="H40" s="378" t="s">
        <v>380</v>
      </c>
      <c r="I40" s="379"/>
      <c r="J40" s="380">
        <v>9000</v>
      </c>
    </row>
    <row r="41" spans="1:10" ht="9.9499999999999993" customHeight="1" x14ac:dyDescent="0.2">
      <c r="A41" s="200"/>
      <c r="B41" s="201"/>
      <c r="C41" s="161"/>
      <c r="D41" s="201"/>
      <c r="H41" s="385" t="s">
        <v>139</v>
      </c>
      <c r="I41" s="386"/>
      <c r="J41" s="279">
        <v>4500</v>
      </c>
    </row>
    <row r="42" spans="1:10" ht="9.9499999999999993" customHeight="1" x14ac:dyDescent="0.2">
      <c r="A42" s="372" t="s">
        <v>503</v>
      </c>
      <c r="B42" s="372"/>
      <c r="C42" s="372"/>
      <c r="D42" s="197">
        <v>1996.57</v>
      </c>
      <c r="H42" s="382" t="s">
        <v>508</v>
      </c>
      <c r="I42" s="383"/>
      <c r="J42" s="383">
        <v>1000</v>
      </c>
    </row>
    <row r="43" spans="1:10" ht="9.9499999999999993" customHeight="1" x14ac:dyDescent="0.2">
      <c r="A43" s="200"/>
      <c r="B43" s="201"/>
      <c r="C43" s="161"/>
      <c r="D43" s="201"/>
    </row>
    <row r="44" spans="1:10" ht="9.9499999999999993" customHeight="1" x14ac:dyDescent="0.2">
      <c r="A44" s="382" t="s">
        <v>534</v>
      </c>
      <c r="B44" s="383"/>
      <c r="C44" s="384"/>
      <c r="D44" s="383">
        <v>600</v>
      </c>
    </row>
    <row r="45" spans="1:10" ht="9.9499999999999993" customHeight="1" x14ac:dyDescent="0.2">
      <c r="A45" s="321" t="s">
        <v>533</v>
      </c>
      <c r="B45" s="76"/>
      <c r="C45" s="381"/>
      <c r="D45" s="76">
        <v>2000</v>
      </c>
    </row>
    <row r="46" spans="1:10" ht="9.9499999999999993" customHeight="1" x14ac:dyDescent="0.2">
      <c r="A46" s="321" t="s">
        <v>547</v>
      </c>
      <c r="B46" s="76"/>
      <c r="C46" s="381"/>
      <c r="D46" s="76">
        <v>1500</v>
      </c>
    </row>
    <row r="47" spans="1:10" ht="9.9499999999999993" customHeight="1" x14ac:dyDescent="0.2">
      <c r="A47" s="1"/>
      <c r="B47" s="1"/>
      <c r="C47" s="1"/>
      <c r="D47" s="201"/>
    </row>
    <row r="48" spans="1:10" ht="9.9499999999999993" customHeight="1" x14ac:dyDescent="0.2">
      <c r="A48" s="70" t="s">
        <v>149</v>
      </c>
      <c r="B48" s="21"/>
      <c r="D48" s="21">
        <f>SUM(D25:D47)</f>
        <v>205893.93000000002</v>
      </c>
    </row>
    <row r="49" spans="1:5" ht="9.9499999999999993" customHeight="1" x14ac:dyDescent="0.2">
      <c r="A49" s="78" t="s">
        <v>143</v>
      </c>
      <c r="B49" s="261"/>
      <c r="C49" s="161"/>
      <c r="D49" s="261"/>
    </row>
    <row r="50" spans="1:5" ht="9.9499999999999993" customHeight="1" x14ac:dyDescent="0.2">
      <c r="A50" s="321" t="s">
        <v>504</v>
      </c>
      <c r="B50" s="76"/>
      <c r="C50" s="381"/>
      <c r="D50" s="76">
        <v>3812</v>
      </c>
    </row>
    <row r="51" spans="1:5" ht="9.9499999999999993" customHeight="1" x14ac:dyDescent="0.2">
      <c r="A51" s="382" t="s">
        <v>372</v>
      </c>
      <c r="B51" s="383"/>
      <c r="C51" s="384"/>
      <c r="D51" s="383">
        <v>3200</v>
      </c>
    </row>
    <row r="52" spans="1:5" ht="9.9499999999999993" customHeight="1" x14ac:dyDescent="0.2">
      <c r="A52" s="321" t="s">
        <v>381</v>
      </c>
      <c r="B52" s="76"/>
      <c r="C52" s="381"/>
      <c r="D52" s="76">
        <v>6000</v>
      </c>
    </row>
    <row r="53" spans="1:5" ht="9.9499999999999993" customHeight="1" x14ac:dyDescent="0.2">
      <c r="A53" s="382" t="s">
        <v>508</v>
      </c>
      <c r="B53" s="383"/>
      <c r="C53" s="384"/>
      <c r="D53" s="383">
        <v>1000</v>
      </c>
    </row>
    <row r="54" spans="1:5" ht="9.9499999999999993" customHeight="1" x14ac:dyDescent="0.2">
      <c r="A54" s="321" t="s">
        <v>373</v>
      </c>
      <c r="B54" s="76"/>
      <c r="C54" s="381"/>
      <c r="D54" s="76">
        <v>12500</v>
      </c>
    </row>
    <row r="55" spans="1:5" ht="9.9499999999999993" customHeight="1" x14ac:dyDescent="0.2">
      <c r="A55" s="382" t="s">
        <v>543</v>
      </c>
      <c r="B55" s="383"/>
      <c r="C55" s="384"/>
      <c r="D55" s="383">
        <v>673</v>
      </c>
    </row>
    <row r="56" spans="1:5" ht="9.9499999999999993" customHeight="1" x14ac:dyDescent="0.2">
      <c r="A56" s="321" t="s">
        <v>544</v>
      </c>
      <c r="B56" s="76"/>
      <c r="C56" s="381"/>
      <c r="D56" s="76">
        <v>380</v>
      </c>
    </row>
    <row r="57" spans="1:5" ht="9.9499999999999993" customHeight="1" x14ac:dyDescent="0.2">
      <c r="A57" s="387" t="s">
        <v>546</v>
      </c>
      <c r="B57" s="388"/>
      <c r="C57" s="388"/>
      <c r="D57" s="389">
        <v>2824.23</v>
      </c>
    </row>
    <row r="58" spans="1:5" ht="9.9499999999999993" customHeight="1" x14ac:dyDescent="0.2">
      <c r="A58" s="200"/>
      <c r="B58" s="201"/>
      <c r="C58" s="161"/>
      <c r="D58" s="201"/>
    </row>
    <row r="59" spans="1:5" ht="9.9499999999999993" customHeight="1" x14ac:dyDescent="0.2">
      <c r="A59" s="196" t="s">
        <v>505</v>
      </c>
      <c r="B59" s="197"/>
      <c r="C59" s="371"/>
      <c r="D59" s="197">
        <v>1000</v>
      </c>
    </row>
    <row r="60" spans="1:5" ht="9.9499999999999993" customHeight="1" x14ac:dyDescent="0.2">
      <c r="A60" s="200" t="s">
        <v>506</v>
      </c>
      <c r="B60" s="201"/>
      <c r="C60" s="161"/>
      <c r="D60" s="201">
        <v>1000</v>
      </c>
    </row>
    <row r="61" spans="1:5" ht="9.9499999999999993" customHeight="1" x14ac:dyDescent="0.2">
      <c r="A61" s="200" t="s">
        <v>507</v>
      </c>
      <c r="B61" s="201"/>
      <c r="C61" s="161"/>
      <c r="D61" s="201">
        <v>1000</v>
      </c>
    </row>
    <row r="62" spans="1:5" ht="9.9499999999999993" customHeight="1" x14ac:dyDescent="0.2">
      <c r="A62" s="72"/>
      <c r="B62" s="73"/>
      <c r="C62" s="346"/>
      <c r="D62" s="73"/>
    </row>
    <row r="63" spans="1:5" ht="9.9499999999999993" customHeight="1" x14ac:dyDescent="0.2">
      <c r="A63" s="64"/>
      <c r="B63" s="65"/>
      <c r="C63" s="367"/>
      <c r="D63" s="65"/>
      <c r="E63" s="369"/>
    </row>
    <row r="64" spans="1:5" ht="9.9499999999999993" customHeight="1" x14ac:dyDescent="0.2">
      <c r="A64" s="72"/>
      <c r="B64" s="73"/>
      <c r="C64" s="346"/>
      <c r="D64" s="73"/>
    </row>
    <row r="65" spans="1:7" ht="9.9499999999999993" customHeight="1" x14ac:dyDescent="0.2">
      <c r="A65" s="64"/>
      <c r="B65" s="65"/>
      <c r="C65" s="367"/>
      <c r="D65" s="65"/>
    </row>
    <row r="66" spans="1:7" ht="9.9499999999999993" customHeight="1" x14ac:dyDescent="0.2">
      <c r="A66" s="64"/>
      <c r="B66" s="65"/>
      <c r="C66" s="367"/>
      <c r="D66" s="65"/>
    </row>
    <row r="67" spans="1:7" ht="9.9499999999999993" customHeight="1" x14ac:dyDescent="0.2">
      <c r="A67" s="366"/>
      <c r="B67" s="368"/>
      <c r="C67" s="67"/>
      <c r="D67" s="368"/>
    </row>
    <row r="68" spans="1:7" ht="9.9499999999999993" customHeight="1" x14ac:dyDescent="0.2">
      <c r="A68" s="70" t="s">
        <v>145</v>
      </c>
      <c r="B68" s="21"/>
      <c r="D68" s="21">
        <f>SUM(D50:D67)</f>
        <v>33389.229999999996</v>
      </c>
    </row>
    <row r="69" spans="1:7" ht="9.9499999999999993" customHeight="1" x14ac:dyDescent="0.2">
      <c r="A69" s="62"/>
      <c r="B69" s="21"/>
      <c r="D69" s="21">
        <f>D48+D68</f>
        <v>239283.16000000003</v>
      </c>
      <c r="G69" s="370"/>
    </row>
    <row r="70" spans="1:7" ht="11.1" customHeight="1" x14ac:dyDescent="0.2">
      <c r="A70" s="70" t="s">
        <v>418</v>
      </c>
      <c r="B70" s="21"/>
      <c r="D70" s="21">
        <f>D23+D69</f>
        <v>565873.9833333334</v>
      </c>
    </row>
    <row r="71" spans="1:7" ht="11.1" customHeight="1" x14ac:dyDescent="0.2"/>
    <row r="72" spans="1:7" ht="11.1" customHeight="1" x14ac:dyDescent="0.2">
      <c r="A72" s="62"/>
      <c r="B72" s="21" t="s">
        <v>419</v>
      </c>
      <c r="D72" s="21">
        <f>D6-D70</f>
        <v>-25607.593333333381</v>
      </c>
    </row>
    <row r="73" spans="1:7" ht="11.1" customHeight="1" x14ac:dyDescent="0.2"/>
    <row r="74" spans="1:7" ht="11.1" customHeight="1" x14ac:dyDescent="0.2"/>
    <row r="75" spans="1:7" ht="11.1" customHeight="1" x14ac:dyDescent="0.2"/>
    <row r="76" spans="1:7" ht="11.1" customHeight="1" x14ac:dyDescent="0.2"/>
    <row r="77" spans="1:7" ht="11.1" customHeight="1" x14ac:dyDescent="0.2"/>
  </sheetData>
  <mergeCells count="17">
    <mergeCell ref="I2:I3"/>
    <mergeCell ref="G15:H15"/>
    <mergeCell ref="C3:C6"/>
    <mergeCell ref="G2:G3"/>
    <mergeCell ref="H2:H3"/>
    <mergeCell ref="K2:L2"/>
    <mergeCell ref="K3:L3"/>
    <mergeCell ref="K4:L4"/>
    <mergeCell ref="K5:L5"/>
    <mergeCell ref="K6:L6"/>
    <mergeCell ref="K12:L12"/>
    <mergeCell ref="K13:L13"/>
    <mergeCell ref="K7:L7"/>
    <mergeCell ref="K8:L8"/>
    <mergeCell ref="K9:L9"/>
    <mergeCell ref="K10:L10"/>
    <mergeCell ref="K11:L11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01D7-B1D5-460A-97CC-FA26CFD3635F}">
  <dimension ref="A1:I270"/>
  <sheetViews>
    <sheetView topLeftCell="A58" workbookViewId="0">
      <selection activeCell="A253" sqref="A253:H253"/>
    </sheetView>
  </sheetViews>
  <sheetFormatPr defaultRowHeight="12.75" x14ac:dyDescent="0.2"/>
  <cols>
    <col min="1" max="1" width="22.42578125" bestFit="1" customWidth="1"/>
  </cols>
  <sheetData>
    <row r="1" spans="1:8" ht="11.1" customHeight="1" x14ac:dyDescent="0.2"/>
    <row r="2" spans="1:8" ht="11.1" customHeight="1" x14ac:dyDescent="0.2"/>
    <row r="3" spans="1:8" ht="11.1" customHeight="1" x14ac:dyDescent="0.2"/>
    <row r="4" spans="1:8" ht="11.1" customHeight="1" x14ac:dyDescent="0.2"/>
    <row r="5" spans="1:8" ht="11.1" customHeight="1" x14ac:dyDescent="0.2"/>
    <row r="6" spans="1:8" ht="11.1" customHeight="1" x14ac:dyDescent="0.2">
      <c r="A6" s="470" t="s">
        <v>399</v>
      </c>
      <c r="B6" s="470"/>
      <c r="C6" s="470"/>
      <c r="D6" s="470"/>
      <c r="E6" s="470"/>
      <c r="F6" s="470"/>
      <c r="G6" s="143" t="str">
        <f>Folhas!G1</f>
        <v>JULHO</v>
      </c>
      <c r="H6" s="143">
        <f>Folhas!I1</f>
        <v>2025</v>
      </c>
    </row>
    <row r="7" spans="1:8" ht="11.1" customHeight="1" x14ac:dyDescent="0.2">
      <c r="A7" s="81" t="str">
        <f>Folhas!B2</f>
        <v>1 - C O N T R A T A D O S</v>
      </c>
      <c r="B7" s="61" t="s">
        <v>246</v>
      </c>
      <c r="C7" s="61" t="s">
        <v>4</v>
      </c>
      <c r="D7" s="61" t="s">
        <v>11</v>
      </c>
      <c r="E7" s="61" t="s">
        <v>397</v>
      </c>
      <c r="F7" s="61" t="s">
        <v>402</v>
      </c>
      <c r="G7" s="61" t="s">
        <v>403</v>
      </c>
      <c r="H7" s="61" t="s">
        <v>217</v>
      </c>
    </row>
    <row r="8" spans="1:8" ht="11.1" customHeight="1" x14ac:dyDescent="0.2">
      <c r="A8" s="194" t="str">
        <f>Folhas!B5</f>
        <v>Adriely Araujo Gomes</v>
      </c>
      <c r="B8" s="195">
        <f>Folhas!H5</f>
        <v>2600</v>
      </c>
      <c r="C8" s="195">
        <f>Folhas!I5</f>
        <v>211.23</v>
      </c>
      <c r="D8" s="195">
        <f>Folhas!J5</f>
        <v>0</v>
      </c>
      <c r="E8" s="195">
        <f>Folhas!K5</f>
        <v>0</v>
      </c>
      <c r="F8" s="195">
        <f>Folhas!L5</f>
        <v>0</v>
      </c>
      <c r="G8" s="195">
        <f>Folhas!M5</f>
        <v>0</v>
      </c>
      <c r="H8" s="195">
        <f>B8-C8-D8-E8-F8-G8</f>
        <v>2388.77</v>
      </c>
    </row>
    <row r="9" spans="1:8" ht="11.1" customHeight="1" x14ac:dyDescent="0.2">
      <c r="A9" s="196" t="str">
        <f>Folhas!B6</f>
        <v>Adriano Correia da Silva</v>
      </c>
      <c r="B9" s="197">
        <f>Folhas!H6</f>
        <v>1550</v>
      </c>
      <c r="C9" s="197">
        <f>Folhas!I6</f>
        <v>116.73</v>
      </c>
      <c r="D9" s="197">
        <f>Folhas!J6</f>
        <v>0</v>
      </c>
      <c r="E9" s="197">
        <f>Folhas!K6</f>
        <v>0</v>
      </c>
      <c r="F9" s="197">
        <f>Folhas!L6</f>
        <v>0</v>
      </c>
      <c r="G9" s="197">
        <f>Folhas!M6</f>
        <v>0</v>
      </c>
      <c r="H9" s="197">
        <f t="shared" ref="H9:H29" si="0">B9-C9-D9-E9-F9-G9</f>
        <v>1433.27</v>
      </c>
    </row>
    <row r="10" spans="1:8" ht="11.1" customHeight="1" x14ac:dyDescent="0.2">
      <c r="A10" s="198" t="str">
        <f>Folhas!B7</f>
        <v>Alane Cristina Dionisio de Oliveira</v>
      </c>
      <c r="B10" s="199">
        <f>Folhas!H7</f>
        <v>1550</v>
      </c>
      <c r="C10" s="199">
        <f>Folhas!I7</f>
        <v>116.73</v>
      </c>
      <c r="D10" s="199">
        <f>Folhas!J7</f>
        <v>0</v>
      </c>
      <c r="E10" s="199">
        <f>Folhas!K7</f>
        <v>0</v>
      </c>
      <c r="F10" s="199">
        <f>Folhas!L7</f>
        <v>0</v>
      </c>
      <c r="G10" s="199">
        <f>Folhas!M7</f>
        <v>0</v>
      </c>
      <c r="H10" s="199">
        <f t="shared" si="0"/>
        <v>1433.27</v>
      </c>
    </row>
    <row r="11" spans="1:8" ht="11.1" customHeight="1" x14ac:dyDescent="0.2">
      <c r="A11" s="196" t="str">
        <f>Folhas!B8</f>
        <v>Allyssson Ranyere Lyra Palmeira</v>
      </c>
      <c r="B11" s="197">
        <f>Folhas!H8</f>
        <v>1550</v>
      </c>
      <c r="C11" s="197">
        <f>Folhas!I8</f>
        <v>116.73</v>
      </c>
      <c r="D11" s="197">
        <f>Folhas!J8</f>
        <v>0</v>
      </c>
      <c r="E11" s="197">
        <f>Folhas!K8</f>
        <v>0</v>
      </c>
      <c r="F11" s="197">
        <f>Folhas!L8</f>
        <v>0</v>
      </c>
      <c r="G11" s="197">
        <f>Folhas!M8</f>
        <v>0</v>
      </c>
      <c r="H11" s="197">
        <f t="shared" si="0"/>
        <v>1433.27</v>
      </c>
    </row>
    <row r="12" spans="1:8" ht="11.1" customHeight="1" x14ac:dyDescent="0.2">
      <c r="A12" s="198" t="str">
        <f>Folhas!B9</f>
        <v>Andrea Valdevino da Conceição</v>
      </c>
      <c r="B12" s="199">
        <f>Folhas!H9</f>
        <v>1550</v>
      </c>
      <c r="C12" s="199">
        <f>Folhas!I9</f>
        <v>116.73</v>
      </c>
      <c r="D12" s="199">
        <f>Folhas!J9</f>
        <v>0</v>
      </c>
      <c r="E12" s="199">
        <f>Folhas!K9</f>
        <v>0</v>
      </c>
      <c r="F12" s="199">
        <f>Folhas!L9</f>
        <v>0</v>
      </c>
      <c r="G12" s="199">
        <f>Folhas!M9</f>
        <v>0</v>
      </c>
      <c r="H12" s="199">
        <f t="shared" si="0"/>
        <v>1433.27</v>
      </c>
    </row>
    <row r="13" spans="1:8" ht="11.1" customHeight="1" x14ac:dyDescent="0.2">
      <c r="A13" s="196" t="str">
        <f>Folhas!B10</f>
        <v>Angela Maria de Lima</v>
      </c>
      <c r="B13" s="197">
        <f>Folhas!H10</f>
        <v>2000</v>
      </c>
      <c r="C13" s="197">
        <f>Folhas!I10</f>
        <v>157.22999999999999</v>
      </c>
      <c r="D13" s="197">
        <f>Folhas!J10</f>
        <v>0</v>
      </c>
      <c r="E13" s="197">
        <f>Folhas!K10</f>
        <v>0</v>
      </c>
      <c r="F13" s="197">
        <f>Folhas!L10</f>
        <v>0</v>
      </c>
      <c r="G13" s="197">
        <f>Folhas!M10</f>
        <v>0</v>
      </c>
      <c r="H13" s="197">
        <f t="shared" si="0"/>
        <v>1842.77</v>
      </c>
    </row>
    <row r="14" spans="1:8" ht="11.1" customHeight="1" x14ac:dyDescent="0.2">
      <c r="A14" s="198" t="str">
        <f>Folhas!B11</f>
        <v>Cicera Josuele Tenorio da Silva</v>
      </c>
      <c r="B14" s="199">
        <f>Folhas!H11</f>
        <v>1550</v>
      </c>
      <c r="C14" s="199">
        <f>Folhas!I11</f>
        <v>116.73</v>
      </c>
      <c r="D14" s="199">
        <f>Folhas!J11</f>
        <v>0</v>
      </c>
      <c r="E14" s="199">
        <f>Folhas!K11</f>
        <v>0</v>
      </c>
      <c r="F14" s="199">
        <f>Folhas!L11</f>
        <v>0</v>
      </c>
      <c r="G14" s="199">
        <f>Folhas!M11</f>
        <v>0</v>
      </c>
      <c r="H14" s="199">
        <f t="shared" si="0"/>
        <v>1433.27</v>
      </c>
    </row>
    <row r="15" spans="1:8" ht="11.1" customHeight="1" x14ac:dyDescent="0.2">
      <c r="A15" s="196" t="str">
        <f>Folhas!B12</f>
        <v>Debora Correia da Silva</v>
      </c>
      <c r="B15" s="197">
        <f>Folhas!H12</f>
        <v>1550</v>
      </c>
      <c r="C15" s="197">
        <f>Folhas!I12</f>
        <v>116.73</v>
      </c>
      <c r="D15" s="197">
        <f>Folhas!J12</f>
        <v>0</v>
      </c>
      <c r="E15" s="197">
        <f>Folhas!K12</f>
        <v>0</v>
      </c>
      <c r="F15" s="197">
        <f>Folhas!L12</f>
        <v>0</v>
      </c>
      <c r="G15" s="197">
        <f>Folhas!M12</f>
        <v>0</v>
      </c>
      <c r="H15" s="197">
        <f t="shared" si="0"/>
        <v>1433.27</v>
      </c>
    </row>
    <row r="16" spans="1:8" ht="11.1" customHeight="1" x14ac:dyDescent="0.2">
      <c r="A16" s="200" t="str">
        <f>Folhas!B13</f>
        <v>Diogo Pimentel Freire</v>
      </c>
      <c r="B16" s="201">
        <f>Folhas!H13</f>
        <v>1550</v>
      </c>
      <c r="C16" s="201">
        <f>Folhas!I13</f>
        <v>116.73</v>
      </c>
      <c r="D16" s="201">
        <f>Folhas!J13</f>
        <v>0</v>
      </c>
      <c r="E16" s="201">
        <f>Folhas!K13</f>
        <v>0</v>
      </c>
      <c r="F16" s="201">
        <f>Folhas!L13</f>
        <v>0</v>
      </c>
      <c r="G16" s="201">
        <f>Folhas!M13</f>
        <v>0</v>
      </c>
      <c r="H16" s="201">
        <f t="shared" ref="H16:H17" si="1">B16-C16-D16-E16-F16-G16</f>
        <v>1433.27</v>
      </c>
    </row>
    <row r="17" spans="1:8" ht="11.1" customHeight="1" x14ac:dyDescent="0.2">
      <c r="A17" s="196" t="str">
        <f>Folhas!B14</f>
        <v>Feliphe Augusto de Azevedo Silva</v>
      </c>
      <c r="B17" s="197">
        <f>Folhas!H14</f>
        <v>1550</v>
      </c>
      <c r="C17" s="197">
        <f>Folhas!I14</f>
        <v>116.73</v>
      </c>
      <c r="D17" s="197">
        <f>Folhas!J14</f>
        <v>0</v>
      </c>
      <c r="E17" s="197">
        <f>Folhas!K14</f>
        <v>0</v>
      </c>
      <c r="F17" s="197">
        <f>Folhas!L14</f>
        <v>0</v>
      </c>
      <c r="G17" s="197">
        <f>Folhas!M14</f>
        <v>0</v>
      </c>
      <c r="H17" s="197">
        <f t="shared" si="1"/>
        <v>1433.27</v>
      </c>
    </row>
    <row r="18" spans="1:8" ht="11.1" customHeight="1" x14ac:dyDescent="0.2">
      <c r="A18" s="200" t="str">
        <f>Folhas!B15</f>
        <v>Gildenor Apolonio da Silva</v>
      </c>
      <c r="B18" s="201">
        <f>Folhas!H15</f>
        <v>2600</v>
      </c>
      <c r="C18" s="201">
        <f>Folhas!I15</f>
        <v>211.23</v>
      </c>
      <c r="D18" s="201">
        <f>Folhas!J15</f>
        <v>0</v>
      </c>
      <c r="E18" s="201">
        <f>Folhas!K15</f>
        <v>0</v>
      </c>
      <c r="F18" s="201">
        <f>Folhas!L15</f>
        <v>0</v>
      </c>
      <c r="G18" s="201">
        <f>Folhas!M15</f>
        <v>0</v>
      </c>
      <c r="H18" s="201">
        <f t="shared" si="0"/>
        <v>2388.77</v>
      </c>
    </row>
    <row r="19" spans="1:8" ht="11.1" customHeight="1" x14ac:dyDescent="0.2">
      <c r="A19" s="196" t="str">
        <f>Folhas!B16</f>
        <v>Ines Marinho de Melo</v>
      </c>
      <c r="B19" s="197">
        <f>Folhas!H16</f>
        <v>2600</v>
      </c>
      <c r="C19" s="197">
        <f>Folhas!I16</f>
        <v>211.23</v>
      </c>
      <c r="D19" s="197">
        <f>Folhas!J16</f>
        <v>0</v>
      </c>
      <c r="E19" s="197">
        <f>Folhas!K16</f>
        <v>0</v>
      </c>
      <c r="F19" s="197">
        <f>Folhas!L16</f>
        <v>0</v>
      </c>
      <c r="G19" s="197">
        <f>Folhas!M16</f>
        <v>0</v>
      </c>
      <c r="H19" s="197">
        <f t="shared" si="0"/>
        <v>2388.77</v>
      </c>
    </row>
    <row r="20" spans="1:8" ht="11.1" customHeight="1" x14ac:dyDescent="0.2">
      <c r="A20" s="200" t="str">
        <f>Folhas!B17</f>
        <v>Jackson Ferreira da Silva</v>
      </c>
      <c r="B20" s="201">
        <f>Folhas!H17</f>
        <v>1550</v>
      </c>
      <c r="C20" s="201">
        <f>Folhas!I17</f>
        <v>116.73</v>
      </c>
      <c r="D20" s="201">
        <f>Folhas!J17</f>
        <v>0</v>
      </c>
      <c r="E20" s="201">
        <f>Folhas!K17</f>
        <v>0</v>
      </c>
      <c r="F20" s="201">
        <f>Folhas!L17</f>
        <v>0</v>
      </c>
      <c r="G20" s="201">
        <f>Folhas!M17</f>
        <v>0</v>
      </c>
      <c r="H20" s="201">
        <f t="shared" si="0"/>
        <v>1433.27</v>
      </c>
    </row>
    <row r="21" spans="1:8" ht="11.1" customHeight="1" x14ac:dyDescent="0.2">
      <c r="A21" s="196" t="str">
        <f>Folhas!B18</f>
        <v>João Paulo Ferreira</v>
      </c>
      <c r="B21" s="197">
        <f>Folhas!H18</f>
        <v>1550</v>
      </c>
      <c r="C21" s="197">
        <f>Folhas!I18</f>
        <v>116.73</v>
      </c>
      <c r="D21" s="197">
        <f>Folhas!J18</f>
        <v>0</v>
      </c>
      <c r="E21" s="197">
        <f>Folhas!K18</f>
        <v>0</v>
      </c>
      <c r="F21" s="197">
        <f>Folhas!L18</f>
        <v>0</v>
      </c>
      <c r="G21" s="197">
        <f>Folhas!M18</f>
        <v>0</v>
      </c>
      <c r="H21" s="197">
        <f t="shared" si="0"/>
        <v>1433.27</v>
      </c>
    </row>
    <row r="22" spans="1:8" ht="11.1" customHeight="1" x14ac:dyDescent="0.2">
      <c r="A22" s="200" t="str">
        <f>Folhas!B19</f>
        <v>Jose Erisson da Silva</v>
      </c>
      <c r="B22" s="201">
        <f>Folhas!H19</f>
        <v>1550</v>
      </c>
      <c r="C22" s="201">
        <f>Folhas!I19</f>
        <v>116.73</v>
      </c>
      <c r="D22" s="201">
        <f>Folhas!J19</f>
        <v>0</v>
      </c>
      <c r="E22" s="201">
        <f>Folhas!K19</f>
        <v>0</v>
      </c>
      <c r="F22" s="201">
        <f>Folhas!L19</f>
        <v>0</v>
      </c>
      <c r="G22" s="201">
        <f>Folhas!M19</f>
        <v>0</v>
      </c>
      <c r="H22" s="201">
        <f t="shared" ref="H22" si="2">B22-C22-D22-E22-F22-G22</f>
        <v>1433.27</v>
      </c>
    </row>
    <row r="23" spans="1:8" ht="11.1" customHeight="1" x14ac:dyDescent="0.2">
      <c r="A23" s="196" t="str">
        <f>Folhas!B20</f>
        <v>Juarez Roberto da Silva</v>
      </c>
      <c r="B23" s="197">
        <f>Folhas!H20</f>
        <v>1550</v>
      </c>
      <c r="C23" s="197">
        <f>Folhas!I20</f>
        <v>116.73</v>
      </c>
      <c r="D23" s="197">
        <f>Folhas!J20</f>
        <v>0</v>
      </c>
      <c r="E23" s="197">
        <f>Folhas!K20</f>
        <v>0</v>
      </c>
      <c r="F23" s="197">
        <f>Folhas!L20</f>
        <v>0</v>
      </c>
      <c r="G23" s="197">
        <f>Folhas!M20</f>
        <v>0</v>
      </c>
      <c r="H23" s="197">
        <f t="shared" si="0"/>
        <v>1433.27</v>
      </c>
    </row>
    <row r="24" spans="1:8" ht="11.1" customHeight="1" x14ac:dyDescent="0.2">
      <c r="A24" s="200" t="str">
        <f>Folhas!B21</f>
        <v>Maria Lidiane da Silva Santos</v>
      </c>
      <c r="B24" s="201">
        <f>Folhas!H21</f>
        <v>1550</v>
      </c>
      <c r="C24" s="201">
        <f>Folhas!I21</f>
        <v>116.73</v>
      </c>
      <c r="D24" s="201">
        <f>Folhas!J21</f>
        <v>0</v>
      </c>
      <c r="E24" s="201">
        <f>Folhas!K21</f>
        <v>0</v>
      </c>
      <c r="F24" s="201">
        <f>Folhas!L21</f>
        <v>0</v>
      </c>
      <c r="G24" s="201">
        <f>Folhas!M21</f>
        <v>0</v>
      </c>
      <c r="H24" s="201">
        <f t="shared" si="0"/>
        <v>1433.27</v>
      </c>
    </row>
    <row r="25" spans="1:8" ht="11.1" customHeight="1" x14ac:dyDescent="0.2">
      <c r="A25" s="196" t="str">
        <f>Folhas!B22</f>
        <v>Maria Salete Miranda da Silva</v>
      </c>
      <c r="B25" s="197">
        <f>Folhas!H22</f>
        <v>1550</v>
      </c>
      <c r="C25" s="197">
        <f>Folhas!I22</f>
        <v>116.73</v>
      </c>
      <c r="D25" s="197">
        <f>Folhas!J22</f>
        <v>0</v>
      </c>
      <c r="E25" s="197">
        <f>Folhas!K22</f>
        <v>0</v>
      </c>
      <c r="F25" s="197">
        <f>Folhas!L22</f>
        <v>0</v>
      </c>
      <c r="G25" s="197">
        <f>Folhas!M22</f>
        <v>0</v>
      </c>
      <c r="H25" s="197">
        <f t="shared" si="0"/>
        <v>1433.27</v>
      </c>
    </row>
    <row r="26" spans="1:8" ht="11.1" customHeight="1" x14ac:dyDescent="0.2">
      <c r="A26" s="200" t="str">
        <f>Folhas!B23</f>
        <v>Mickaele da Silva Roseno</v>
      </c>
      <c r="B26" s="201">
        <f>Folhas!H23</f>
        <v>1550</v>
      </c>
      <c r="C26" s="201">
        <f>Folhas!I23</f>
        <v>116.73</v>
      </c>
      <c r="D26" s="201">
        <f>Folhas!J23</f>
        <v>0</v>
      </c>
      <c r="E26" s="201">
        <f>Folhas!K23</f>
        <v>0</v>
      </c>
      <c r="F26" s="201">
        <f>Folhas!L23</f>
        <v>0</v>
      </c>
      <c r="G26" s="201">
        <f>Folhas!M23</f>
        <v>0</v>
      </c>
      <c r="H26" s="201">
        <f t="shared" si="0"/>
        <v>1433.27</v>
      </c>
    </row>
    <row r="27" spans="1:8" ht="11.1" customHeight="1" x14ac:dyDescent="0.2">
      <c r="A27" s="196" t="str">
        <f>Folhas!B24</f>
        <v>Nilson Paz de Melo</v>
      </c>
      <c r="B27" s="197">
        <f>Folhas!H24</f>
        <v>1550</v>
      </c>
      <c r="C27" s="197">
        <f>Folhas!I24</f>
        <v>116.73</v>
      </c>
      <c r="D27" s="197">
        <f>Folhas!J24</f>
        <v>0</v>
      </c>
      <c r="E27" s="197">
        <f>Folhas!K24</f>
        <v>0</v>
      </c>
      <c r="F27" s="197">
        <f>Folhas!L24</f>
        <v>0</v>
      </c>
      <c r="G27" s="197">
        <f>Folhas!M24</f>
        <v>0</v>
      </c>
      <c r="H27" s="197">
        <f t="shared" si="0"/>
        <v>1433.27</v>
      </c>
    </row>
    <row r="28" spans="1:8" ht="11.1" customHeight="1" x14ac:dyDescent="0.2">
      <c r="A28" s="200" t="str">
        <f>Folhas!B25</f>
        <v>Simone da Silva Ferreira</v>
      </c>
      <c r="B28" s="201">
        <f>Folhas!H25</f>
        <v>1850</v>
      </c>
      <c r="C28" s="201">
        <f>Folhas!I25</f>
        <v>143.72999999999999</v>
      </c>
      <c r="D28" s="201">
        <f>Folhas!J25</f>
        <v>0</v>
      </c>
      <c r="E28" s="201">
        <f>Folhas!K25</f>
        <v>0</v>
      </c>
      <c r="F28" s="201">
        <f>Folhas!L25</f>
        <v>0</v>
      </c>
      <c r="G28" s="201">
        <f>Folhas!M25</f>
        <v>0</v>
      </c>
      <c r="H28" s="201">
        <f t="shared" si="0"/>
        <v>1706.27</v>
      </c>
    </row>
    <row r="29" spans="1:8" ht="11.1" customHeight="1" x14ac:dyDescent="0.2">
      <c r="A29" s="196" t="str">
        <f>Folhas!B26</f>
        <v>Sayonara Vicente dos Santos</v>
      </c>
      <c r="B29" s="197">
        <f>Folhas!H26</f>
        <v>1750</v>
      </c>
      <c r="C29" s="197">
        <f>Folhas!I26</f>
        <v>134.72999999999999</v>
      </c>
      <c r="D29" s="197">
        <f>Folhas!J26</f>
        <v>0</v>
      </c>
      <c r="E29" s="197">
        <f>Folhas!K26</f>
        <v>0</v>
      </c>
      <c r="F29" s="197">
        <f>Folhas!L26</f>
        <v>0</v>
      </c>
      <c r="G29" s="197">
        <f>Folhas!M26</f>
        <v>0</v>
      </c>
      <c r="H29" s="197">
        <f t="shared" si="0"/>
        <v>1615.27</v>
      </c>
    </row>
    <row r="30" spans="1:8" ht="11.1" customHeight="1" x14ac:dyDescent="0.2">
      <c r="A30" s="218" t="str">
        <f>Folhas!B27</f>
        <v>Wedja dos Santos Silva</v>
      </c>
      <c r="B30" s="219">
        <f>Folhas!H27</f>
        <v>1550</v>
      </c>
      <c r="C30" s="219">
        <f>Folhas!I27</f>
        <v>116.73</v>
      </c>
      <c r="D30" s="219">
        <f>Folhas!J27</f>
        <v>0</v>
      </c>
      <c r="E30" s="219">
        <f>Folhas!K27</f>
        <v>0</v>
      </c>
      <c r="F30" s="219">
        <f>Folhas!L27</f>
        <v>0</v>
      </c>
      <c r="G30" s="219">
        <f>Folhas!M27</f>
        <v>0</v>
      </c>
      <c r="H30" s="219">
        <f t="shared" ref="H30" si="3">B30-C30-D30-E30-F30-G30</f>
        <v>1433.27</v>
      </c>
    </row>
    <row r="31" spans="1:8" ht="11.1" customHeight="1" x14ac:dyDescent="0.2">
      <c r="A31" s="81"/>
      <c r="B31" s="21">
        <f t="shared" ref="B31:H31" si="4">SUM(B8:B30)</f>
        <v>39750</v>
      </c>
      <c r="C31" s="21">
        <f t="shared" si="4"/>
        <v>3053.79</v>
      </c>
      <c r="D31" s="21">
        <f t="shared" si="4"/>
        <v>0</v>
      </c>
      <c r="E31" s="21">
        <f t="shared" si="4"/>
        <v>0</v>
      </c>
      <c r="F31" s="21">
        <f t="shared" si="4"/>
        <v>0</v>
      </c>
      <c r="G31" s="21">
        <f t="shared" si="4"/>
        <v>0</v>
      </c>
      <c r="H31" s="21">
        <f t="shared" si="4"/>
        <v>36696.21</v>
      </c>
    </row>
    <row r="32" spans="1:8" ht="11.1" customHeight="1" x14ac:dyDescent="0.2">
      <c r="A32" s="318"/>
      <c r="B32" s="319"/>
      <c r="C32" s="319"/>
      <c r="D32" s="319"/>
      <c r="E32" s="319"/>
      <c r="F32" s="319"/>
      <c r="G32" s="319"/>
      <c r="H32" s="319"/>
    </row>
    <row r="33" spans="1:8" ht="11.1" customHeight="1" x14ac:dyDescent="0.2">
      <c r="A33" s="78"/>
      <c r="B33" s="337"/>
      <c r="C33" s="337"/>
      <c r="D33" s="337"/>
      <c r="E33" s="337"/>
      <c r="F33" s="337"/>
      <c r="G33" s="337"/>
      <c r="H33" s="337"/>
    </row>
    <row r="34" spans="1:8" ht="11.1" customHeight="1" x14ac:dyDescent="0.2">
      <c r="A34" s="78"/>
      <c r="B34" s="343" t="str">
        <f>Folhas!J140</f>
        <v>Murici/Alagoas, 17 de julho de 2025</v>
      </c>
      <c r="C34" s="343"/>
      <c r="D34" s="343"/>
      <c r="E34" s="343"/>
      <c r="F34" s="337"/>
      <c r="G34" s="337"/>
      <c r="H34" s="337"/>
    </row>
    <row r="35" spans="1:8" ht="11.1" customHeight="1" x14ac:dyDescent="0.2">
      <c r="A35" s="78"/>
      <c r="B35" s="343"/>
      <c r="C35" s="343"/>
      <c r="D35" s="343"/>
      <c r="E35" s="343"/>
      <c r="F35" s="337"/>
      <c r="G35" s="337"/>
      <c r="H35" s="337"/>
    </row>
    <row r="36" spans="1:8" ht="11.1" customHeight="1" x14ac:dyDescent="0.2">
      <c r="A36" s="78"/>
      <c r="B36" s="343"/>
      <c r="C36" s="343"/>
      <c r="D36" s="343"/>
      <c r="E36" s="343"/>
      <c r="F36" s="337"/>
      <c r="G36" s="337"/>
      <c r="H36" s="337"/>
    </row>
    <row r="37" spans="1:8" ht="11.1" customHeight="1" x14ac:dyDescent="0.2">
      <c r="A37" s="78"/>
      <c r="B37" s="102"/>
      <c r="C37" s="102"/>
      <c r="D37" s="102"/>
      <c r="E37" s="102"/>
      <c r="F37" s="337"/>
      <c r="G37" s="337"/>
      <c r="H37" s="337"/>
    </row>
    <row r="38" spans="1:8" ht="11.1" customHeight="1" x14ac:dyDescent="0.2">
      <c r="A38" s="78"/>
      <c r="B38" s="467"/>
      <c r="C38" s="467"/>
      <c r="D38" s="467"/>
      <c r="E38" s="467"/>
      <c r="F38" s="337"/>
      <c r="G38" s="337"/>
      <c r="H38" s="337"/>
    </row>
    <row r="39" spans="1:8" ht="11.1" customHeight="1" x14ac:dyDescent="0.2">
      <c r="A39" s="78"/>
      <c r="B39" s="468" t="s">
        <v>531</v>
      </c>
      <c r="C39" s="468"/>
      <c r="D39" s="468"/>
      <c r="E39" s="468"/>
      <c r="F39" s="337"/>
      <c r="G39" s="337"/>
      <c r="H39" s="337"/>
    </row>
    <row r="40" spans="1:8" ht="11.1" customHeight="1" x14ac:dyDescent="0.2">
      <c r="A40" s="78"/>
      <c r="B40" s="469" t="s">
        <v>532</v>
      </c>
      <c r="C40" s="469"/>
      <c r="D40" s="469"/>
      <c r="E40" s="469"/>
      <c r="F40" s="337"/>
      <c r="G40" s="337"/>
      <c r="H40" s="337"/>
    </row>
    <row r="41" spans="1:8" ht="11.1" customHeight="1" x14ac:dyDescent="0.2">
      <c r="A41" s="78"/>
      <c r="B41" s="337"/>
      <c r="C41" s="337"/>
      <c r="D41" s="337"/>
      <c r="E41" s="337"/>
      <c r="F41" s="337"/>
      <c r="G41" s="337"/>
      <c r="H41" s="337"/>
    </row>
    <row r="42" spans="1:8" ht="11.1" customHeight="1" x14ac:dyDescent="0.2">
      <c r="A42" s="78"/>
      <c r="F42" s="337"/>
      <c r="G42" s="337"/>
      <c r="H42" s="337"/>
    </row>
    <row r="43" spans="1:8" ht="11.1" customHeight="1" x14ac:dyDescent="0.2">
      <c r="A43" s="78"/>
      <c r="F43" s="337"/>
      <c r="G43" s="337"/>
      <c r="H43" s="337"/>
    </row>
    <row r="44" spans="1:8" ht="11.1" customHeight="1" x14ac:dyDescent="0.2">
      <c r="A44" s="78"/>
      <c r="F44" s="337"/>
      <c r="G44" s="337"/>
      <c r="H44" s="337"/>
    </row>
    <row r="45" spans="1:8" ht="11.1" customHeight="1" x14ac:dyDescent="0.2">
      <c r="A45" s="78"/>
      <c r="B45" s="337"/>
      <c r="C45" s="337"/>
      <c r="D45" s="337"/>
      <c r="E45" s="337"/>
      <c r="F45" s="337"/>
      <c r="G45" s="337"/>
      <c r="H45" s="337"/>
    </row>
    <row r="46" spans="1:8" ht="11.1" customHeight="1" x14ac:dyDescent="0.2">
      <c r="A46" s="78"/>
      <c r="B46" s="337"/>
      <c r="C46" s="337"/>
      <c r="D46" s="337"/>
      <c r="E46" s="337"/>
      <c r="F46" s="337"/>
      <c r="G46" s="337"/>
      <c r="H46" s="337"/>
    </row>
    <row r="47" spans="1:8" ht="11.1" customHeight="1" x14ac:dyDescent="0.2">
      <c r="A47" s="78"/>
      <c r="B47" s="337"/>
      <c r="C47" s="337"/>
      <c r="D47" s="337"/>
      <c r="E47" s="337"/>
      <c r="F47" s="337"/>
      <c r="G47" s="337"/>
      <c r="H47" s="337"/>
    </row>
    <row r="48" spans="1:8" ht="11.1" customHeight="1" x14ac:dyDescent="0.2">
      <c r="A48" s="78"/>
      <c r="B48" s="337"/>
      <c r="C48" s="337"/>
      <c r="D48" s="337"/>
      <c r="E48" s="337"/>
      <c r="F48" s="337"/>
      <c r="G48" s="337"/>
      <c r="H48" s="337"/>
    </row>
    <row r="49" spans="1:8" ht="11.1" customHeight="1" x14ac:dyDescent="0.2">
      <c r="A49" s="78"/>
      <c r="B49" s="337"/>
      <c r="C49" s="337"/>
      <c r="D49" s="337"/>
      <c r="E49" s="337"/>
      <c r="F49" s="337"/>
      <c r="G49" s="337"/>
      <c r="H49" s="337"/>
    </row>
    <row r="50" spans="1:8" ht="11.1" customHeight="1" x14ac:dyDescent="0.2">
      <c r="A50" s="78"/>
      <c r="B50" s="337"/>
      <c r="C50" s="337"/>
      <c r="D50" s="337"/>
      <c r="E50" s="337"/>
      <c r="F50" s="337"/>
      <c r="G50" s="337"/>
      <c r="H50" s="337"/>
    </row>
    <row r="51" spans="1:8" ht="11.1" customHeight="1" x14ac:dyDescent="0.2">
      <c r="A51" s="78"/>
      <c r="B51" s="337"/>
      <c r="C51" s="337"/>
      <c r="D51" s="337"/>
      <c r="E51" s="337"/>
      <c r="F51" s="337"/>
      <c r="G51" s="337"/>
      <c r="H51" s="337"/>
    </row>
    <row r="52" spans="1:8" ht="11.1" customHeight="1" x14ac:dyDescent="0.2">
      <c r="A52" s="78"/>
      <c r="B52" s="337"/>
      <c r="C52" s="337"/>
      <c r="D52" s="337"/>
      <c r="E52" s="337"/>
      <c r="F52" s="337"/>
      <c r="G52" s="337"/>
      <c r="H52" s="337"/>
    </row>
    <row r="53" spans="1:8" ht="11.1" customHeight="1" x14ac:dyDescent="0.2">
      <c r="A53" s="78"/>
      <c r="B53" s="337"/>
      <c r="C53" s="337"/>
      <c r="D53" s="337"/>
      <c r="E53" s="337"/>
      <c r="F53" s="337"/>
      <c r="G53" s="337"/>
      <c r="H53" s="337"/>
    </row>
    <row r="54" spans="1:8" ht="11.1" customHeight="1" x14ac:dyDescent="0.2">
      <c r="A54" s="78"/>
      <c r="B54" s="337"/>
      <c r="C54" s="337"/>
      <c r="D54" s="337"/>
      <c r="E54" s="337"/>
      <c r="F54" s="337"/>
      <c r="G54" s="337"/>
      <c r="H54" s="337"/>
    </row>
    <row r="55" spans="1:8" ht="11.1" customHeight="1" x14ac:dyDescent="0.2">
      <c r="A55" s="78"/>
      <c r="B55" s="337"/>
      <c r="C55" s="337"/>
      <c r="D55" s="337"/>
      <c r="E55" s="337"/>
      <c r="F55" s="337"/>
      <c r="G55" s="337"/>
      <c r="H55" s="337"/>
    </row>
    <row r="56" spans="1:8" ht="11.1" customHeight="1" x14ac:dyDescent="0.2">
      <c r="A56" s="78"/>
      <c r="B56" s="337"/>
      <c r="C56" s="337"/>
      <c r="D56" s="337"/>
      <c r="E56" s="337"/>
      <c r="F56" s="337"/>
      <c r="G56" s="337"/>
      <c r="H56" s="337"/>
    </row>
    <row r="57" spans="1:8" ht="11.1" customHeight="1" x14ac:dyDescent="0.2">
      <c r="A57" s="78"/>
      <c r="B57" s="337"/>
      <c r="C57" s="337"/>
      <c r="D57" s="337"/>
      <c r="E57" s="337"/>
      <c r="F57" s="337"/>
      <c r="G57" s="337"/>
      <c r="H57" s="337"/>
    </row>
    <row r="58" spans="1:8" ht="11.1" customHeight="1" x14ac:dyDescent="0.2">
      <c r="A58" s="78"/>
      <c r="B58" s="337"/>
      <c r="C58" s="337"/>
      <c r="D58" s="337"/>
      <c r="E58" s="337"/>
      <c r="F58" s="337"/>
      <c r="G58" s="337"/>
      <c r="H58" s="337"/>
    </row>
    <row r="59" spans="1:8" ht="11.1" customHeight="1" x14ac:dyDescent="0.2">
      <c r="A59" s="78"/>
      <c r="B59" s="337"/>
      <c r="C59" s="337"/>
      <c r="D59" s="337"/>
      <c r="E59" s="337"/>
      <c r="F59" s="337"/>
      <c r="G59" s="337"/>
      <c r="H59" s="337"/>
    </row>
    <row r="60" spans="1:8" ht="11.1" customHeight="1" x14ac:dyDescent="0.2">
      <c r="A60" s="78"/>
      <c r="B60" s="337"/>
      <c r="C60" s="337"/>
      <c r="D60" s="337"/>
      <c r="E60" s="337"/>
      <c r="F60" s="337"/>
      <c r="G60" s="337"/>
      <c r="H60" s="337"/>
    </row>
    <row r="61" spans="1:8" ht="11.1" customHeight="1" x14ac:dyDescent="0.2">
      <c r="A61" s="78"/>
      <c r="B61" s="337"/>
      <c r="C61" s="337"/>
      <c r="D61" s="337"/>
      <c r="E61" s="337"/>
      <c r="F61" s="337"/>
      <c r="G61" s="337"/>
      <c r="H61" s="337"/>
    </row>
    <row r="62" spans="1:8" ht="11.1" customHeight="1" x14ac:dyDescent="0.2">
      <c r="A62" s="78"/>
      <c r="B62" s="337"/>
      <c r="C62" s="337"/>
      <c r="D62" s="337"/>
      <c r="E62" s="337"/>
      <c r="F62" s="337"/>
      <c r="G62" s="337"/>
      <c r="H62" s="337"/>
    </row>
    <row r="63" spans="1:8" ht="11.1" customHeight="1" x14ac:dyDescent="0.2">
      <c r="A63" s="78"/>
      <c r="B63" s="337"/>
      <c r="C63" s="337"/>
      <c r="D63" s="337"/>
      <c r="E63" s="337"/>
      <c r="F63" s="337"/>
      <c r="G63" s="337"/>
      <c r="H63" s="337"/>
    </row>
    <row r="64" spans="1:8" ht="11.1" customHeight="1" x14ac:dyDescent="0.2">
      <c r="A64" s="78"/>
      <c r="B64" s="337"/>
      <c r="C64" s="337"/>
      <c r="D64" s="337"/>
      <c r="E64" s="337"/>
      <c r="F64" s="337"/>
      <c r="G64" s="337"/>
      <c r="H64" s="337"/>
    </row>
    <row r="65" spans="1:8" ht="11.1" customHeight="1" x14ac:dyDescent="0.2">
      <c r="A65" s="78"/>
      <c r="B65" s="337"/>
      <c r="C65" s="337"/>
      <c r="D65" s="337"/>
      <c r="E65" s="337"/>
      <c r="F65" s="337"/>
      <c r="G65" s="337"/>
      <c r="H65" s="337"/>
    </row>
    <row r="66" spans="1:8" ht="11.1" customHeight="1" x14ac:dyDescent="0.2">
      <c r="A66" s="78"/>
      <c r="B66" s="337"/>
      <c r="C66" s="337"/>
      <c r="D66" s="337"/>
      <c r="E66" s="337"/>
      <c r="F66" s="337"/>
      <c r="G66" s="337"/>
      <c r="H66" s="337"/>
    </row>
    <row r="67" spans="1:8" ht="11.1" customHeight="1" x14ac:dyDescent="0.2">
      <c r="A67" s="78"/>
      <c r="B67" s="337"/>
      <c r="C67" s="337"/>
      <c r="D67" s="337"/>
      <c r="E67" s="337"/>
      <c r="F67" s="337"/>
      <c r="G67" s="337"/>
      <c r="H67" s="337"/>
    </row>
    <row r="68" spans="1:8" ht="11.1" customHeight="1" x14ac:dyDescent="0.2">
      <c r="A68" s="78"/>
      <c r="B68" s="337"/>
      <c r="C68" s="337"/>
      <c r="D68" s="337"/>
      <c r="E68" s="337"/>
      <c r="F68" s="337"/>
      <c r="G68" s="337"/>
      <c r="H68" s="337"/>
    </row>
    <row r="69" spans="1:8" ht="11.1" customHeight="1" x14ac:dyDescent="0.2">
      <c r="A69" s="78"/>
      <c r="B69" s="337"/>
      <c r="C69" s="337"/>
      <c r="D69" s="337"/>
      <c r="E69" s="337"/>
      <c r="F69" s="337"/>
      <c r="G69" s="337"/>
      <c r="H69" s="337"/>
    </row>
    <row r="70" spans="1:8" ht="11.1" customHeight="1" x14ac:dyDescent="0.2">
      <c r="A70" s="78"/>
      <c r="B70" s="337"/>
      <c r="C70" s="337"/>
      <c r="D70" s="337"/>
      <c r="E70" s="337"/>
      <c r="F70" s="337"/>
      <c r="G70" s="337"/>
      <c r="H70" s="337"/>
    </row>
    <row r="71" spans="1:8" ht="11.1" customHeight="1" x14ac:dyDescent="0.2">
      <c r="A71" s="78"/>
      <c r="B71" s="337"/>
      <c r="C71" s="337"/>
      <c r="D71" s="337"/>
      <c r="E71" s="337"/>
      <c r="F71" s="337"/>
      <c r="G71" s="337"/>
      <c r="H71" s="337"/>
    </row>
    <row r="72" spans="1:8" ht="11.1" customHeight="1" x14ac:dyDescent="0.2">
      <c r="A72" s="78"/>
      <c r="B72" s="337"/>
      <c r="C72" s="337"/>
      <c r="D72" s="337"/>
      <c r="E72" s="337"/>
      <c r="F72" s="337"/>
      <c r="G72" s="337"/>
      <c r="H72" s="337"/>
    </row>
    <row r="73" spans="1:8" ht="11.1" customHeight="1" x14ac:dyDescent="0.2">
      <c r="A73" s="78"/>
      <c r="B73" s="337"/>
      <c r="C73" s="337"/>
      <c r="D73" s="337"/>
      <c r="E73" s="337"/>
      <c r="F73" s="337"/>
      <c r="G73" s="337"/>
      <c r="H73" s="337"/>
    </row>
    <row r="74" spans="1:8" ht="11.1" customHeight="1" x14ac:dyDescent="0.2">
      <c r="A74" s="62"/>
      <c r="B74" s="21"/>
      <c r="C74" s="21"/>
      <c r="D74" s="21"/>
      <c r="E74" s="21"/>
      <c r="F74" s="21"/>
      <c r="G74" s="21"/>
      <c r="H74" s="21" t="s">
        <v>530</v>
      </c>
    </row>
    <row r="75" spans="1:8" ht="11.1" customHeight="1" x14ac:dyDescent="0.2">
      <c r="A75" s="338"/>
      <c r="B75" s="337"/>
      <c r="C75" s="337"/>
      <c r="D75" s="337"/>
      <c r="E75" s="337"/>
      <c r="F75" s="337"/>
      <c r="G75" s="337"/>
      <c r="H75" s="337"/>
    </row>
    <row r="76" spans="1:8" ht="11.1" customHeight="1" x14ac:dyDescent="0.2">
      <c r="A76" s="338"/>
      <c r="B76" s="337"/>
      <c r="C76" s="337"/>
      <c r="D76" s="337"/>
      <c r="E76" s="337"/>
      <c r="F76" s="337"/>
      <c r="G76" s="337"/>
      <c r="H76" s="337"/>
    </row>
    <row r="77" spans="1:8" ht="11.1" customHeight="1" x14ac:dyDescent="0.2">
      <c r="A77" s="78"/>
      <c r="B77" s="337"/>
      <c r="C77" s="337"/>
      <c r="D77" s="337"/>
      <c r="E77" s="337"/>
      <c r="F77" s="337"/>
      <c r="G77" s="337"/>
      <c r="H77" s="337"/>
    </row>
    <row r="78" spans="1:8" ht="11.1" customHeight="1" x14ac:dyDescent="0.2">
      <c r="A78" s="78"/>
      <c r="B78" s="337"/>
      <c r="C78" s="337"/>
      <c r="D78" s="337"/>
      <c r="E78" s="337"/>
      <c r="F78" s="337"/>
      <c r="G78" s="337"/>
      <c r="H78" s="337"/>
    </row>
    <row r="79" spans="1:8" ht="11.1" customHeight="1" x14ac:dyDescent="0.2">
      <c r="A79" s="78"/>
      <c r="B79" s="337"/>
      <c r="C79" s="337"/>
      <c r="D79" s="337"/>
      <c r="E79" s="337"/>
      <c r="F79" s="337"/>
      <c r="G79" s="337"/>
      <c r="H79" s="337"/>
    </row>
    <row r="80" spans="1:8" ht="11.1" customHeight="1" x14ac:dyDescent="0.2">
      <c r="A80" s="78"/>
      <c r="B80" s="337"/>
      <c r="C80" s="337"/>
      <c r="D80" s="337"/>
      <c r="E80" s="337"/>
      <c r="F80" s="337"/>
      <c r="G80" s="337"/>
      <c r="H80" s="337"/>
    </row>
    <row r="81" spans="1:8" ht="11.1" customHeight="1" x14ac:dyDescent="0.2">
      <c r="A81" s="78"/>
      <c r="B81" s="337"/>
      <c r="C81" s="337"/>
      <c r="D81" s="337"/>
      <c r="E81" s="337"/>
      <c r="F81" s="337"/>
      <c r="G81" s="337"/>
      <c r="H81" s="337"/>
    </row>
    <row r="82" spans="1:8" ht="11.1" customHeight="1" x14ac:dyDescent="0.2">
      <c r="A82" s="78"/>
      <c r="B82" s="337"/>
      <c r="C82" s="337"/>
      <c r="D82" s="337"/>
      <c r="E82" s="337"/>
      <c r="F82" s="337"/>
      <c r="G82" s="337"/>
      <c r="H82" s="337"/>
    </row>
    <row r="83" spans="1:8" ht="11.1" customHeight="1" x14ac:dyDescent="0.2">
      <c r="A83" s="470" t="s">
        <v>399</v>
      </c>
      <c r="B83" s="470"/>
      <c r="C83" s="470"/>
      <c r="D83" s="470"/>
      <c r="E83" s="470"/>
      <c r="F83" s="470"/>
      <c r="G83" s="143" t="str">
        <f>Folhas!G1</f>
        <v>JULHO</v>
      </c>
      <c r="H83" s="143">
        <f>Folhas!I1</f>
        <v>2025</v>
      </c>
    </row>
    <row r="84" spans="1:8" ht="11.1" customHeight="1" x14ac:dyDescent="0.2">
      <c r="A84" s="82" t="str">
        <f>Folhas!B29</f>
        <v>2_ A G.     P O L I T I C O S</v>
      </c>
      <c r="B84" s="235" t="s">
        <v>246</v>
      </c>
      <c r="C84" s="235" t="s">
        <v>4</v>
      </c>
      <c r="D84" s="235" t="s">
        <v>11</v>
      </c>
      <c r="E84" s="235" t="s">
        <v>397</v>
      </c>
      <c r="F84" s="235" t="s">
        <v>402</v>
      </c>
      <c r="G84" s="235" t="s">
        <v>403</v>
      </c>
      <c r="H84" s="235" t="s">
        <v>217</v>
      </c>
    </row>
    <row r="85" spans="1:8" ht="11.1" customHeight="1" x14ac:dyDescent="0.2">
      <c r="A85" s="218" t="str">
        <f>Folhas!B32</f>
        <v>Antonio Lourenço Neto</v>
      </c>
      <c r="B85" s="219">
        <f>Folhas!H32</f>
        <v>10400</v>
      </c>
      <c r="C85" s="220">
        <f>Folhas!I32</f>
        <v>951.62</v>
      </c>
      <c r="D85" s="220">
        <f>Folhas!J32</f>
        <v>1564.8</v>
      </c>
      <c r="E85" s="220">
        <f>Folhas!K32</f>
        <v>3960</v>
      </c>
      <c r="F85" s="220">
        <f>Folhas!L32</f>
        <v>0</v>
      </c>
      <c r="G85" s="220">
        <f>Folhas!M32</f>
        <v>0</v>
      </c>
      <c r="H85" s="220">
        <f t="shared" ref="H85" si="5">B85-C85-D85-E85-F85-G85</f>
        <v>3923.579999999999</v>
      </c>
    </row>
    <row r="86" spans="1:8" ht="11.1" customHeight="1" x14ac:dyDescent="0.2">
      <c r="A86" s="196" t="str">
        <f>Folhas!B33</f>
        <v>Edecio Fernandes da Silva</v>
      </c>
      <c r="B86" s="197">
        <f>Folhas!H33</f>
        <v>10400</v>
      </c>
      <c r="C86" s="197">
        <f>Folhas!I33</f>
        <v>951.62</v>
      </c>
      <c r="D86" s="197">
        <f>Folhas!J33</f>
        <v>1564.8</v>
      </c>
      <c r="E86" s="197">
        <f>Folhas!K33</f>
        <v>0</v>
      </c>
      <c r="F86" s="197">
        <f>Folhas!L33</f>
        <v>3637.09</v>
      </c>
      <c r="G86" s="197">
        <f>Folhas!M33</f>
        <v>0</v>
      </c>
      <c r="H86" s="197">
        <f t="shared" ref="H86:H95" si="6">B86-C86-D86-E86-F86-G86</f>
        <v>4246.4899999999989</v>
      </c>
    </row>
    <row r="87" spans="1:8" ht="11.1" customHeight="1" x14ac:dyDescent="0.2">
      <c r="A87" s="200" t="str">
        <f>Folhas!B34</f>
        <v>Edinaldo Lino da Silva</v>
      </c>
      <c r="B87" s="201">
        <f>Folhas!H34</f>
        <v>10400</v>
      </c>
      <c r="C87" s="199">
        <f>Folhas!I34</f>
        <v>951.62</v>
      </c>
      <c r="D87" s="199">
        <f>Folhas!J34</f>
        <v>1564.8</v>
      </c>
      <c r="E87" s="199">
        <f>Folhas!K34</f>
        <v>0</v>
      </c>
      <c r="F87" s="199">
        <f>Folhas!L34</f>
        <v>3641.78</v>
      </c>
      <c r="G87" s="199">
        <f>Folhas!M34</f>
        <v>0</v>
      </c>
      <c r="H87" s="199">
        <f t="shared" si="6"/>
        <v>4241.7999999999993</v>
      </c>
    </row>
    <row r="88" spans="1:8" ht="11.1" customHeight="1" x14ac:dyDescent="0.2">
      <c r="A88" s="196" t="str">
        <f>Folhas!B35</f>
        <v>Fabio Andre Vieira Gaia</v>
      </c>
      <c r="B88" s="197">
        <f>Folhas!H35</f>
        <v>10400</v>
      </c>
      <c r="C88" s="197">
        <f>Folhas!I35</f>
        <v>951.62</v>
      </c>
      <c r="D88" s="197">
        <f>Folhas!J35</f>
        <v>1564.8</v>
      </c>
      <c r="E88" s="197">
        <f>Folhas!K35</f>
        <v>3960</v>
      </c>
      <c r="F88" s="197">
        <f>Folhas!L35</f>
        <v>0</v>
      </c>
      <c r="G88" s="197">
        <f>Folhas!M35</f>
        <v>0</v>
      </c>
      <c r="H88" s="197">
        <f t="shared" si="6"/>
        <v>3923.579999999999</v>
      </c>
    </row>
    <row r="89" spans="1:8" ht="11.1" customHeight="1" x14ac:dyDescent="0.2">
      <c r="A89" s="200" t="str">
        <f>Folhas!B36</f>
        <v>Fausto Batista</v>
      </c>
      <c r="B89" s="201">
        <f>Folhas!H36</f>
        <v>10400</v>
      </c>
      <c r="C89" s="199">
        <f>Folhas!I36</f>
        <v>951.62</v>
      </c>
      <c r="D89" s="199">
        <f>Folhas!J36</f>
        <v>1147.3499999999999</v>
      </c>
      <c r="E89" s="199">
        <f>Folhas!K36</f>
        <v>0</v>
      </c>
      <c r="F89" s="199">
        <f>Folhas!L36</f>
        <v>2339.7800000000002</v>
      </c>
      <c r="G89" s="199">
        <f>Folhas!M36</f>
        <v>1518</v>
      </c>
      <c r="H89" s="199">
        <f t="shared" si="6"/>
        <v>4443.2499999999982</v>
      </c>
    </row>
    <row r="90" spans="1:8" ht="11.1" customHeight="1" x14ac:dyDescent="0.2">
      <c r="A90" s="196" t="str">
        <f>Folhas!B37</f>
        <v>Fernando Tenorio Cavalcante</v>
      </c>
      <c r="B90" s="197">
        <f>Folhas!H37</f>
        <v>10400</v>
      </c>
      <c r="C90" s="197">
        <f>Folhas!I37</f>
        <v>951.62</v>
      </c>
      <c r="D90" s="197">
        <f>Folhas!J37</f>
        <v>1564.8</v>
      </c>
      <c r="E90" s="197">
        <f>Folhas!K37</f>
        <v>0</v>
      </c>
      <c r="F90" s="197">
        <f>Folhas!L37</f>
        <v>0</v>
      </c>
      <c r="G90" s="197">
        <f>Folhas!M37</f>
        <v>2268</v>
      </c>
      <c r="H90" s="197">
        <f t="shared" si="6"/>
        <v>5615.579999999999</v>
      </c>
    </row>
    <row r="91" spans="1:8" ht="11.1" customHeight="1" x14ac:dyDescent="0.2">
      <c r="A91" s="200" t="str">
        <f>Folhas!B38</f>
        <v>Igor Frederico Olinda de Amorim</v>
      </c>
      <c r="B91" s="201">
        <f>Folhas!H38</f>
        <v>10400</v>
      </c>
      <c r="C91" s="199">
        <f>Folhas!I38</f>
        <v>951.62</v>
      </c>
      <c r="D91" s="199">
        <f>Folhas!J38</f>
        <v>1564.8</v>
      </c>
      <c r="E91" s="199">
        <f>Folhas!K38</f>
        <v>0</v>
      </c>
      <c r="F91" s="199">
        <f>Folhas!L38</f>
        <v>2346.4299999999998</v>
      </c>
      <c r="G91" s="199">
        <f>Folhas!M38</f>
        <v>0</v>
      </c>
      <c r="H91" s="199">
        <f t="shared" si="6"/>
        <v>5537.15</v>
      </c>
    </row>
    <row r="92" spans="1:8" ht="11.1" customHeight="1" x14ac:dyDescent="0.2">
      <c r="A92" s="196" t="str">
        <f>Folhas!B39</f>
        <v>Janine Maria Lins Tenório</v>
      </c>
      <c r="B92" s="197">
        <f>Folhas!H39</f>
        <v>10400</v>
      </c>
      <c r="C92" s="197">
        <f>Folhas!I39</f>
        <v>951.62</v>
      </c>
      <c r="D92" s="197">
        <f>Folhas!J39</f>
        <v>1564.8</v>
      </c>
      <c r="E92" s="197">
        <f>Folhas!K39</f>
        <v>0</v>
      </c>
      <c r="F92" s="197">
        <f>Folhas!L39</f>
        <v>0</v>
      </c>
      <c r="G92" s="197">
        <f>Folhas!M39</f>
        <v>0</v>
      </c>
      <c r="H92" s="197">
        <f t="shared" si="6"/>
        <v>7883.579999999999</v>
      </c>
    </row>
    <row r="93" spans="1:8" ht="11.1" customHeight="1" x14ac:dyDescent="0.2">
      <c r="A93" s="200" t="str">
        <f>Folhas!B40</f>
        <v>Jose Anderson de A. Morais</v>
      </c>
      <c r="B93" s="201">
        <f>Folhas!H40</f>
        <v>10400</v>
      </c>
      <c r="C93" s="199">
        <f>Folhas!I40</f>
        <v>951.62</v>
      </c>
      <c r="D93" s="199">
        <f>Folhas!J40</f>
        <v>1564.8</v>
      </c>
      <c r="E93" s="199">
        <f>Folhas!K40</f>
        <v>3960</v>
      </c>
      <c r="F93" s="199">
        <f>Folhas!L40</f>
        <v>0</v>
      </c>
      <c r="G93" s="199">
        <f>Folhas!M40</f>
        <v>0</v>
      </c>
      <c r="H93" s="199">
        <f t="shared" si="6"/>
        <v>3923.579999999999</v>
      </c>
    </row>
    <row r="94" spans="1:8" ht="11.1" customHeight="1" x14ac:dyDescent="0.2">
      <c r="A94" s="196" t="str">
        <f>Folhas!B41</f>
        <v>Macio Alex Tenorio de Melo</v>
      </c>
      <c r="B94" s="197">
        <f>Folhas!H41</f>
        <v>10400</v>
      </c>
      <c r="C94" s="197">
        <f>Folhas!I41</f>
        <v>951.62</v>
      </c>
      <c r="D94" s="197">
        <f>Folhas!J41</f>
        <v>1564.8</v>
      </c>
      <c r="E94" s="197">
        <f>Folhas!K41</f>
        <v>0</v>
      </c>
      <c r="F94" s="197">
        <f>Folhas!L41</f>
        <v>2417.42</v>
      </c>
      <c r="G94" s="197">
        <f>Folhas!M41</f>
        <v>0</v>
      </c>
      <c r="H94" s="197">
        <f t="shared" si="6"/>
        <v>5466.1599999999989</v>
      </c>
    </row>
    <row r="95" spans="1:8" ht="11.1" customHeight="1" x14ac:dyDescent="0.2">
      <c r="A95" s="202" t="str">
        <f>Folhas!B42</f>
        <v>Maria Jose Miguel dos Santos</v>
      </c>
      <c r="B95" s="203">
        <f>Folhas!H42</f>
        <v>10400</v>
      </c>
      <c r="C95" s="199">
        <f>Folhas!I42</f>
        <v>951.62</v>
      </c>
      <c r="D95" s="199">
        <f>Folhas!J42</f>
        <v>1564.8</v>
      </c>
      <c r="E95" s="199">
        <f>Folhas!K42</f>
        <v>0</v>
      </c>
      <c r="F95" s="199">
        <f>Folhas!L42</f>
        <v>1137.1300000000001</v>
      </c>
      <c r="G95" s="199">
        <f>Folhas!M42</f>
        <v>0</v>
      </c>
      <c r="H95" s="199">
        <f t="shared" si="6"/>
        <v>6746.4499999999989</v>
      </c>
    </row>
    <row r="96" spans="1:8" ht="11.1" customHeight="1" x14ac:dyDescent="0.2">
      <c r="A96" s="81"/>
      <c r="B96" s="21">
        <f t="shared" ref="B96:H96" si="7">SUM(B85:B95)</f>
        <v>114400</v>
      </c>
      <c r="C96" s="21">
        <f t="shared" si="7"/>
        <v>10467.820000000002</v>
      </c>
      <c r="D96" s="21">
        <f t="shared" si="7"/>
        <v>16795.349999999995</v>
      </c>
      <c r="E96" s="21">
        <f t="shared" si="7"/>
        <v>11880</v>
      </c>
      <c r="F96" s="21">
        <f t="shared" si="7"/>
        <v>15519.630000000001</v>
      </c>
      <c r="G96" s="21">
        <f t="shared" si="7"/>
        <v>3786</v>
      </c>
      <c r="H96" s="21">
        <f t="shared" si="7"/>
        <v>55951.19999999999</v>
      </c>
    </row>
    <row r="97" spans="1:8" ht="11.1" customHeight="1" x14ac:dyDescent="0.2">
      <c r="A97" s="82" t="s">
        <v>26</v>
      </c>
      <c r="B97" s="235" t="s">
        <v>246</v>
      </c>
      <c r="C97" s="235" t="s">
        <v>4</v>
      </c>
      <c r="D97" s="235" t="s">
        <v>11</v>
      </c>
      <c r="E97" s="235" t="s">
        <v>397</v>
      </c>
      <c r="F97" s="235" t="s">
        <v>402</v>
      </c>
      <c r="G97" s="235" t="s">
        <v>403</v>
      </c>
      <c r="H97" s="235" t="s">
        <v>217</v>
      </c>
    </row>
    <row r="98" spans="1:8" ht="11.1" customHeight="1" x14ac:dyDescent="0.2">
      <c r="A98" s="218" t="str">
        <f>Folhas!B57</f>
        <v>Adriely Afonso da Silva</v>
      </c>
      <c r="B98" s="219">
        <f>Folhas!H57</f>
        <v>4000</v>
      </c>
      <c r="C98" s="220">
        <f>Folhas!I57</f>
        <v>373.4</v>
      </c>
      <c r="D98" s="220">
        <f>Folhas!J57</f>
        <v>114.76</v>
      </c>
      <c r="E98" s="220">
        <f>Folhas!K57</f>
        <v>0</v>
      </c>
      <c r="F98" s="220">
        <f>Folhas!L57</f>
        <v>0</v>
      </c>
      <c r="G98" s="220">
        <f>Folhas!M57</f>
        <v>0</v>
      </c>
      <c r="H98" s="220">
        <f t="shared" ref="H98" si="8">B98-C98-D98-E98-F98-G98</f>
        <v>3511.8399999999997</v>
      </c>
    </row>
    <row r="99" spans="1:8" ht="11.1" customHeight="1" x14ac:dyDescent="0.2">
      <c r="A99" s="196" t="str">
        <f>Folhas!B58</f>
        <v>Ana Alice de Araújo Tenorio</v>
      </c>
      <c r="B99" s="197">
        <f>Folhas!H58</f>
        <v>3200</v>
      </c>
      <c r="C99" s="197">
        <f>Folhas!I58</f>
        <v>277.39999999999998</v>
      </c>
      <c r="D99" s="197">
        <f>Folhas!J58</f>
        <v>12.3</v>
      </c>
      <c r="E99" s="197">
        <f>Folhas!K58</f>
        <v>0</v>
      </c>
      <c r="F99" s="197">
        <f>Folhas!L58</f>
        <v>0</v>
      </c>
      <c r="G99" s="197">
        <f>Folhas!M58</f>
        <v>0</v>
      </c>
      <c r="H99" s="197">
        <f t="shared" ref="H99:H127" si="9">B99-C99-D99-E99-F99-G99</f>
        <v>2910.2999999999997</v>
      </c>
    </row>
    <row r="100" spans="1:8" ht="11.1" customHeight="1" x14ac:dyDescent="0.2">
      <c r="A100" s="200" t="str">
        <f>Folhas!B59</f>
        <v>Ana Leticia da Silva Marques</v>
      </c>
      <c r="B100" s="201">
        <f>Folhas!H59</f>
        <v>1550</v>
      </c>
      <c r="C100" s="199">
        <f>Folhas!I59</f>
        <v>116.73</v>
      </c>
      <c r="D100" s="199">
        <f>Folhas!J59</f>
        <v>0</v>
      </c>
      <c r="E100" s="199">
        <f>Folhas!K59</f>
        <v>0</v>
      </c>
      <c r="F100" s="199">
        <f>Folhas!L59</f>
        <v>0</v>
      </c>
      <c r="G100" s="199">
        <f>Folhas!M59</f>
        <v>0</v>
      </c>
      <c r="H100" s="199">
        <f t="shared" si="9"/>
        <v>1433.27</v>
      </c>
    </row>
    <row r="101" spans="1:8" ht="11.1" customHeight="1" x14ac:dyDescent="0.2">
      <c r="A101" s="196" t="str">
        <f>Folhas!B60</f>
        <v>Ariele da Silva Santos</v>
      </c>
      <c r="B101" s="197">
        <f>Folhas!H60</f>
        <v>3200</v>
      </c>
      <c r="C101" s="197">
        <f>Folhas!I60</f>
        <v>277.39999999999998</v>
      </c>
      <c r="D101" s="197">
        <f>Folhas!J60</f>
        <v>12.3</v>
      </c>
      <c r="E101" s="197">
        <f>Folhas!K60</f>
        <v>0</v>
      </c>
      <c r="F101" s="197">
        <f>Folhas!L60</f>
        <v>0</v>
      </c>
      <c r="G101" s="197">
        <f>Folhas!M60</f>
        <v>0</v>
      </c>
      <c r="H101" s="197">
        <f t="shared" si="9"/>
        <v>2910.2999999999997</v>
      </c>
    </row>
    <row r="102" spans="1:8" ht="11.1" customHeight="1" x14ac:dyDescent="0.2">
      <c r="A102" s="200" t="str">
        <f>Folhas!B61</f>
        <v>Audrin Leao Vanderley</v>
      </c>
      <c r="B102" s="201">
        <f>Folhas!H61</f>
        <v>3200</v>
      </c>
      <c r="C102" s="199">
        <f>Folhas!I61</f>
        <v>277.39999999999998</v>
      </c>
      <c r="D102" s="199">
        <f>Folhas!J61</f>
        <v>12.3</v>
      </c>
      <c r="E102" s="199">
        <f>Folhas!K61</f>
        <v>0</v>
      </c>
      <c r="F102" s="199">
        <f>Folhas!L61</f>
        <v>0</v>
      </c>
      <c r="G102" s="199">
        <f>Folhas!M61</f>
        <v>0</v>
      </c>
      <c r="H102" s="199">
        <f t="shared" si="9"/>
        <v>2910.2999999999997</v>
      </c>
    </row>
    <row r="103" spans="1:8" ht="11.1" customHeight="1" x14ac:dyDescent="0.2">
      <c r="A103" s="196" t="str">
        <f>Folhas!B62</f>
        <v>Bergson Williams Moreira de Melo</v>
      </c>
      <c r="B103" s="197">
        <f>Folhas!H62</f>
        <v>6400</v>
      </c>
      <c r="C103" s="197">
        <f>Folhas!I62</f>
        <v>277.39999999999998</v>
      </c>
      <c r="D103" s="197">
        <f>Folhas!J62</f>
        <v>12.3</v>
      </c>
      <c r="E103" s="197">
        <f>Folhas!K62</f>
        <v>0</v>
      </c>
      <c r="F103" s="197">
        <f>Folhas!L62</f>
        <v>0</v>
      </c>
      <c r="G103" s="197">
        <f>Folhas!M62</f>
        <v>0</v>
      </c>
      <c r="H103" s="197">
        <f t="shared" si="9"/>
        <v>6110.3</v>
      </c>
    </row>
    <row r="104" spans="1:8" ht="11.1" customHeight="1" x14ac:dyDescent="0.2">
      <c r="A104" s="200" t="str">
        <f>Folhas!B63</f>
        <v>Christishelly Lorrane Menezes Batista</v>
      </c>
      <c r="B104" s="201">
        <f>Folhas!H63</f>
        <v>4200</v>
      </c>
      <c r="C104" s="201">
        <f>Folhas!I63</f>
        <v>397.58</v>
      </c>
      <c r="D104" s="201">
        <f>Folhas!J63</f>
        <v>144.76</v>
      </c>
      <c r="E104" s="201">
        <f>Folhas!K63</f>
        <v>0</v>
      </c>
      <c r="F104" s="201">
        <f>Folhas!L63</f>
        <v>0</v>
      </c>
      <c r="G104" s="201">
        <f>Folhas!M63</f>
        <v>0</v>
      </c>
      <c r="H104" s="201">
        <f t="shared" ref="H104" si="10">B104-C104-D104-E104-F104-G104</f>
        <v>3657.66</v>
      </c>
    </row>
    <row r="105" spans="1:8" ht="11.1" customHeight="1" x14ac:dyDescent="0.2">
      <c r="A105" s="196" t="str">
        <f>Folhas!B64</f>
        <v>Dorgival Alfredo da Silva Junior</v>
      </c>
      <c r="B105" s="197">
        <f>Folhas!H64</f>
        <v>1800</v>
      </c>
      <c r="C105" s="197">
        <f>Folhas!I64</f>
        <v>139.22999999999999</v>
      </c>
      <c r="D105" s="197">
        <f>Folhas!J64</f>
        <v>0</v>
      </c>
      <c r="E105" s="197">
        <f>Folhas!K64</f>
        <v>0</v>
      </c>
      <c r="F105" s="197">
        <f>Folhas!L64</f>
        <v>0</v>
      </c>
      <c r="G105" s="197">
        <f>Folhas!M64</f>
        <v>0</v>
      </c>
      <c r="H105" s="197">
        <f t="shared" si="9"/>
        <v>1660.77</v>
      </c>
    </row>
    <row r="106" spans="1:8" ht="11.1" customHeight="1" x14ac:dyDescent="0.2">
      <c r="A106" s="200" t="str">
        <f>Folhas!B65</f>
        <v>Genilda Alexandre da Silva</v>
      </c>
      <c r="B106" s="201">
        <f>Folhas!H65</f>
        <v>2600</v>
      </c>
      <c r="C106" s="201">
        <f>Folhas!I65</f>
        <v>211.23</v>
      </c>
      <c r="D106" s="201">
        <f>Folhas!J65</f>
        <v>0</v>
      </c>
      <c r="E106" s="201">
        <f>Folhas!K65</f>
        <v>0</v>
      </c>
      <c r="F106" s="201">
        <f>Folhas!L65</f>
        <v>0</v>
      </c>
      <c r="G106" s="201">
        <f>Folhas!M65</f>
        <v>0</v>
      </c>
      <c r="H106" s="201">
        <f t="shared" si="9"/>
        <v>2388.77</v>
      </c>
    </row>
    <row r="107" spans="1:8" ht="11.1" customHeight="1" x14ac:dyDescent="0.2">
      <c r="A107" s="196" t="str">
        <f>Folhas!B66</f>
        <v>Ingrid Patriota de C. Albuquerque</v>
      </c>
      <c r="B107" s="197">
        <f>Folhas!H66</f>
        <v>5000</v>
      </c>
      <c r="C107" s="197">
        <f>Folhas!I66</f>
        <v>509.58</v>
      </c>
      <c r="D107" s="197">
        <f>Folhas!J66</f>
        <v>312.89</v>
      </c>
      <c r="E107" s="197">
        <f>Folhas!K66</f>
        <v>0</v>
      </c>
      <c r="F107" s="197">
        <f>Folhas!L66</f>
        <v>0</v>
      </c>
      <c r="G107" s="197">
        <f>Folhas!M66</f>
        <v>0</v>
      </c>
      <c r="H107" s="197">
        <f t="shared" si="9"/>
        <v>4177.53</v>
      </c>
    </row>
    <row r="108" spans="1:8" ht="11.1" customHeight="1" x14ac:dyDescent="0.2">
      <c r="A108" s="200" t="str">
        <f>Folhas!B67</f>
        <v>Jacqueline Bruno de Freitas</v>
      </c>
      <c r="B108" s="201">
        <f>Folhas!H67</f>
        <v>1550</v>
      </c>
      <c r="C108" s="201">
        <f>Folhas!I67</f>
        <v>116.73</v>
      </c>
      <c r="D108" s="201">
        <f>Folhas!J67</f>
        <v>0</v>
      </c>
      <c r="E108" s="201">
        <f>Folhas!K67</f>
        <v>0</v>
      </c>
      <c r="F108" s="201">
        <f>Folhas!L67</f>
        <v>0</v>
      </c>
      <c r="G108" s="201">
        <f>Folhas!M67</f>
        <v>0</v>
      </c>
      <c r="H108" s="201">
        <f t="shared" si="9"/>
        <v>1433.27</v>
      </c>
    </row>
    <row r="109" spans="1:8" ht="11.1" customHeight="1" x14ac:dyDescent="0.2">
      <c r="A109" s="196" t="str">
        <f>Folhas!B68</f>
        <v>Jamerson do Nascimento Silva</v>
      </c>
      <c r="B109" s="197">
        <f>Folhas!H68</f>
        <v>1550</v>
      </c>
      <c r="C109" s="197">
        <f>Folhas!I68</f>
        <v>116.73</v>
      </c>
      <c r="D109" s="197">
        <f>Folhas!J68</f>
        <v>0</v>
      </c>
      <c r="E109" s="197">
        <f>Folhas!K68</f>
        <v>0</v>
      </c>
      <c r="F109" s="197">
        <f>Folhas!L68</f>
        <v>0</v>
      </c>
      <c r="G109" s="197">
        <f>Folhas!M68</f>
        <v>0</v>
      </c>
      <c r="H109" s="197">
        <f t="shared" si="9"/>
        <v>1433.27</v>
      </c>
    </row>
    <row r="110" spans="1:8" ht="11.1" customHeight="1" x14ac:dyDescent="0.2">
      <c r="A110" s="200" t="str">
        <f>Folhas!B69</f>
        <v>Jose Benedito dos Santos</v>
      </c>
      <c r="B110" s="201">
        <f>Folhas!H69</f>
        <v>1550</v>
      </c>
      <c r="C110" s="201">
        <f>Folhas!I69</f>
        <v>116.73</v>
      </c>
      <c r="D110" s="201">
        <f>Folhas!J69</f>
        <v>0</v>
      </c>
      <c r="E110" s="201">
        <f>Folhas!K69</f>
        <v>0</v>
      </c>
      <c r="F110" s="201">
        <f>Folhas!L69</f>
        <v>0</v>
      </c>
      <c r="G110" s="201">
        <f>Folhas!M69</f>
        <v>0</v>
      </c>
      <c r="H110" s="201">
        <f t="shared" si="9"/>
        <v>1433.27</v>
      </c>
    </row>
    <row r="111" spans="1:8" ht="11.1" customHeight="1" x14ac:dyDescent="0.2">
      <c r="A111" s="196" t="str">
        <f>Folhas!B70</f>
        <v>Jose Ramon Esperidiaao Gomes</v>
      </c>
      <c r="B111" s="197">
        <f>Folhas!H70</f>
        <v>7000</v>
      </c>
      <c r="C111" s="197">
        <f>Folhas!I70</f>
        <v>789.58</v>
      </c>
      <c r="D111" s="197">
        <f>Folhas!J70</f>
        <v>799.14</v>
      </c>
      <c r="E111" s="197">
        <f>Folhas!K70</f>
        <v>0</v>
      </c>
      <c r="F111" s="197">
        <f>Folhas!L70</f>
        <v>0</v>
      </c>
      <c r="G111" s="197">
        <f>Folhas!M70</f>
        <v>0</v>
      </c>
      <c r="H111" s="197">
        <f t="shared" si="9"/>
        <v>5411.28</v>
      </c>
    </row>
    <row r="112" spans="1:8" ht="11.1" customHeight="1" x14ac:dyDescent="0.2">
      <c r="A112" s="200" t="str">
        <f>Folhas!B71</f>
        <v>Jose Symon Pimentel Mendonça</v>
      </c>
      <c r="B112" s="201">
        <f>Folhas!H71</f>
        <v>3200</v>
      </c>
      <c r="C112" s="201">
        <f>Folhas!I71</f>
        <v>277.39999999999998</v>
      </c>
      <c r="D112" s="201">
        <f>Folhas!J71</f>
        <v>12.3</v>
      </c>
      <c r="E112" s="201">
        <f>Folhas!K71</f>
        <v>0</v>
      </c>
      <c r="F112" s="201">
        <f>Folhas!L71</f>
        <v>0</v>
      </c>
      <c r="G112" s="201">
        <f>Folhas!M71</f>
        <v>0</v>
      </c>
      <c r="H112" s="201">
        <f t="shared" si="9"/>
        <v>2910.2999999999997</v>
      </c>
    </row>
    <row r="113" spans="1:8" ht="11.1" customHeight="1" x14ac:dyDescent="0.2">
      <c r="A113" s="196" t="str">
        <f>Folhas!B72</f>
        <v>Joselito Acioli Quirino</v>
      </c>
      <c r="B113" s="197">
        <f>Folhas!H72</f>
        <v>5000</v>
      </c>
      <c r="C113" s="197">
        <f>Folhas!I72</f>
        <v>509.58</v>
      </c>
      <c r="D113" s="197">
        <f>Folhas!J72</f>
        <v>312.89</v>
      </c>
      <c r="E113" s="197">
        <f>Folhas!K72</f>
        <v>0</v>
      </c>
      <c r="F113" s="197">
        <f>Folhas!L72</f>
        <v>0</v>
      </c>
      <c r="G113" s="197">
        <f>Folhas!M72</f>
        <v>0</v>
      </c>
      <c r="H113" s="197">
        <f t="shared" si="9"/>
        <v>4177.53</v>
      </c>
    </row>
    <row r="114" spans="1:8" ht="11.1" customHeight="1" x14ac:dyDescent="0.2">
      <c r="A114" s="200" t="str">
        <f>Folhas!B73</f>
        <v>Kevim Baresi Tenorio Almeida</v>
      </c>
      <c r="B114" s="201">
        <f>Folhas!H73</f>
        <v>1550</v>
      </c>
      <c r="C114" s="201">
        <f>Folhas!I73</f>
        <v>116.73</v>
      </c>
      <c r="D114" s="201">
        <f>Folhas!J73</f>
        <v>0</v>
      </c>
      <c r="E114" s="201">
        <f>Folhas!K73</f>
        <v>0</v>
      </c>
      <c r="F114" s="201">
        <f>Folhas!L73</f>
        <v>0</v>
      </c>
      <c r="G114" s="201">
        <f>Folhas!M73</f>
        <v>0</v>
      </c>
      <c r="H114" s="201">
        <f t="shared" si="9"/>
        <v>1433.27</v>
      </c>
    </row>
    <row r="115" spans="1:8" ht="11.1" customHeight="1" x14ac:dyDescent="0.2">
      <c r="A115" s="196" t="str">
        <f>Folhas!B74</f>
        <v>Kleithon J. Constante da S. Soares</v>
      </c>
      <c r="B115" s="197">
        <f>Folhas!H74</f>
        <v>3200</v>
      </c>
      <c r="C115" s="197">
        <f>Folhas!I74</f>
        <v>277.39999999999998</v>
      </c>
      <c r="D115" s="197">
        <f>Folhas!J74</f>
        <v>28.2</v>
      </c>
      <c r="E115" s="197">
        <f>Folhas!K74</f>
        <v>0</v>
      </c>
      <c r="F115" s="197">
        <f>Folhas!L74</f>
        <v>0</v>
      </c>
      <c r="G115" s="197">
        <f>Folhas!M74</f>
        <v>0</v>
      </c>
      <c r="H115" s="197">
        <f t="shared" ref="H115" si="11">B115-C115-D115-E115-F115-G115</f>
        <v>2894.4</v>
      </c>
    </row>
    <row r="116" spans="1:8" ht="11.1" customHeight="1" x14ac:dyDescent="0.2">
      <c r="A116" s="200" t="str">
        <f>Folhas!B75</f>
        <v>Lays Maria Almeida de Oliveira</v>
      </c>
      <c r="B116" s="201">
        <f>Folhas!H75</f>
        <v>2600</v>
      </c>
      <c r="C116" s="201">
        <f>Folhas!I75</f>
        <v>211.23</v>
      </c>
      <c r="D116" s="201">
        <f>Folhas!J75</f>
        <v>0</v>
      </c>
      <c r="E116" s="201">
        <f>Folhas!K75</f>
        <v>0</v>
      </c>
      <c r="F116" s="201">
        <f>Folhas!L75</f>
        <v>0</v>
      </c>
      <c r="G116" s="201">
        <f>Folhas!M75</f>
        <v>0</v>
      </c>
      <c r="H116" s="201">
        <f t="shared" si="9"/>
        <v>2388.77</v>
      </c>
    </row>
    <row r="117" spans="1:8" ht="11.1" customHeight="1" x14ac:dyDescent="0.2">
      <c r="A117" s="196" t="str">
        <f>Folhas!B76</f>
        <v>Manric Bezerra da Silva Nascimento</v>
      </c>
      <c r="B117" s="197">
        <f>Folhas!H76</f>
        <v>3200</v>
      </c>
      <c r="C117" s="197">
        <f>Folhas!I76</f>
        <v>277.39999999999998</v>
      </c>
      <c r="D117" s="197">
        <f>Folhas!J76</f>
        <v>12.3</v>
      </c>
      <c r="E117" s="197">
        <f>Folhas!K76</f>
        <v>0</v>
      </c>
      <c r="F117" s="197">
        <f>Folhas!L76</f>
        <v>0</v>
      </c>
      <c r="G117" s="197">
        <f>Folhas!M76</f>
        <v>0</v>
      </c>
      <c r="H117" s="197">
        <f t="shared" si="9"/>
        <v>2910.2999999999997</v>
      </c>
    </row>
    <row r="118" spans="1:8" ht="11.1" customHeight="1" x14ac:dyDescent="0.2">
      <c r="A118" s="200" t="str">
        <f>Folhas!B77</f>
        <v>Marcia Camila de Brito Ferraz</v>
      </c>
      <c r="B118" s="201">
        <f>Folhas!H77</f>
        <v>1550</v>
      </c>
      <c r="C118" s="201">
        <f>Folhas!I77</f>
        <v>116.73</v>
      </c>
      <c r="D118" s="201">
        <f>Folhas!J77</f>
        <v>0</v>
      </c>
      <c r="E118" s="201">
        <f>Folhas!K77</f>
        <v>0</v>
      </c>
      <c r="F118" s="201">
        <f>Folhas!L77</f>
        <v>0</v>
      </c>
      <c r="G118" s="201">
        <f>Folhas!M77</f>
        <v>0</v>
      </c>
      <c r="H118" s="201">
        <f t="shared" si="9"/>
        <v>1433.27</v>
      </c>
    </row>
    <row r="119" spans="1:8" ht="11.1" customHeight="1" x14ac:dyDescent="0.2">
      <c r="A119" s="196" t="str">
        <f>Folhas!B78</f>
        <v>Maria Jose da Silva</v>
      </c>
      <c r="B119" s="197">
        <f>Folhas!H78</f>
        <v>1550</v>
      </c>
      <c r="C119" s="197">
        <f>Folhas!I78</f>
        <v>116.73</v>
      </c>
      <c r="D119" s="197">
        <f>Folhas!J78</f>
        <v>0</v>
      </c>
      <c r="E119" s="197">
        <f>Folhas!K78</f>
        <v>0</v>
      </c>
      <c r="F119" s="197">
        <f>Folhas!L78</f>
        <v>0</v>
      </c>
      <c r="G119" s="197">
        <f>Folhas!M78</f>
        <v>0</v>
      </c>
      <c r="H119" s="197">
        <f t="shared" si="9"/>
        <v>1433.27</v>
      </c>
    </row>
    <row r="120" spans="1:8" ht="11.1" customHeight="1" x14ac:dyDescent="0.2">
      <c r="A120" s="200" t="str">
        <f>Folhas!B79</f>
        <v>Maria Katielly Menezes Batista</v>
      </c>
      <c r="B120" s="201">
        <f>Folhas!H79</f>
        <v>3600</v>
      </c>
      <c r="C120" s="201">
        <f>Folhas!I79</f>
        <v>325.39999999999998</v>
      </c>
      <c r="D120" s="201">
        <f>Folhas!J79</f>
        <v>54.76</v>
      </c>
      <c r="E120" s="201">
        <f>Folhas!K79</f>
        <v>0</v>
      </c>
      <c r="F120" s="201">
        <f>Folhas!L79</f>
        <v>0</v>
      </c>
      <c r="G120" s="201">
        <f>Folhas!M79</f>
        <v>0</v>
      </c>
      <c r="H120" s="201">
        <f t="shared" si="9"/>
        <v>3219.8399999999997</v>
      </c>
    </row>
    <row r="121" spans="1:8" ht="11.1" customHeight="1" x14ac:dyDescent="0.2">
      <c r="A121" s="196" t="str">
        <f>Folhas!B80</f>
        <v>Mayara Leticia Gomes Quirino</v>
      </c>
      <c r="B121" s="197">
        <f>Folhas!H80</f>
        <v>1550</v>
      </c>
      <c r="C121" s="197">
        <f>Folhas!I80</f>
        <v>116.73</v>
      </c>
      <c r="D121" s="197">
        <f>Folhas!J80</f>
        <v>0</v>
      </c>
      <c r="E121" s="197">
        <f>Folhas!K80</f>
        <v>0</v>
      </c>
      <c r="F121" s="197">
        <f>Folhas!L80</f>
        <v>0</v>
      </c>
      <c r="G121" s="197">
        <f>Folhas!M80</f>
        <v>0</v>
      </c>
      <c r="H121" s="197">
        <f t="shared" si="9"/>
        <v>1433.27</v>
      </c>
    </row>
    <row r="122" spans="1:8" ht="11.1" customHeight="1" x14ac:dyDescent="0.2">
      <c r="A122" s="200" t="str">
        <f>Folhas!B81</f>
        <v>Murilo Silveira da Silva</v>
      </c>
      <c r="B122" s="201">
        <f>Folhas!H81</f>
        <v>1550</v>
      </c>
      <c r="C122" s="201">
        <f>Folhas!I81</f>
        <v>116.73</v>
      </c>
      <c r="D122" s="201">
        <f>Folhas!J81</f>
        <v>0</v>
      </c>
      <c r="E122" s="201">
        <f>Folhas!K81</f>
        <v>0</v>
      </c>
      <c r="F122" s="201">
        <f>Folhas!L81</f>
        <v>0</v>
      </c>
      <c r="G122" s="201">
        <f>Folhas!M81</f>
        <v>0</v>
      </c>
      <c r="H122" s="201">
        <f t="shared" si="9"/>
        <v>1433.27</v>
      </c>
    </row>
    <row r="123" spans="1:8" ht="11.1" customHeight="1" x14ac:dyDescent="0.2">
      <c r="A123" s="196" t="str">
        <f>Folhas!B82</f>
        <v>Paulo Roberto da Silva Martins</v>
      </c>
      <c r="B123" s="197">
        <f>Folhas!H82</f>
        <v>3000</v>
      </c>
      <c r="C123" s="197">
        <f>Folhas!I82</f>
        <v>253.4</v>
      </c>
      <c r="D123" s="197">
        <f>Folhas!J82</f>
        <v>0</v>
      </c>
      <c r="E123" s="197">
        <f>Folhas!K82</f>
        <v>0</v>
      </c>
      <c r="F123" s="197">
        <f>Folhas!L82</f>
        <v>0</v>
      </c>
      <c r="G123" s="197">
        <f>Folhas!M82</f>
        <v>0</v>
      </c>
      <c r="H123" s="197">
        <f t="shared" si="9"/>
        <v>2746.6</v>
      </c>
    </row>
    <row r="124" spans="1:8" ht="11.1" customHeight="1" x14ac:dyDescent="0.2">
      <c r="A124" s="200" t="str">
        <f>Folhas!B83</f>
        <v>Ronaldo Luciano da Silva</v>
      </c>
      <c r="B124" s="201">
        <f>Folhas!H83</f>
        <v>3000</v>
      </c>
      <c r="C124" s="201">
        <f>Folhas!I83</f>
        <v>253.4</v>
      </c>
      <c r="D124" s="201">
        <f>Folhas!J83</f>
        <v>0</v>
      </c>
      <c r="E124" s="201">
        <f>Folhas!K83</f>
        <v>0</v>
      </c>
      <c r="F124" s="201">
        <f>Folhas!L83</f>
        <v>0</v>
      </c>
      <c r="G124" s="201">
        <f>Folhas!M83</f>
        <v>0</v>
      </c>
      <c r="H124" s="201">
        <f t="shared" si="9"/>
        <v>2746.6</v>
      </c>
    </row>
    <row r="125" spans="1:8" ht="11.1" customHeight="1" x14ac:dyDescent="0.2">
      <c r="A125" s="196" t="str">
        <f>Folhas!B84</f>
        <v>Samia Karoline da Silva Araujo</v>
      </c>
      <c r="B125" s="197">
        <f>Folhas!H84</f>
        <v>1800</v>
      </c>
      <c r="C125" s="197">
        <f>Folhas!I84</f>
        <v>139.22999999999999</v>
      </c>
      <c r="D125" s="197">
        <f>Folhas!J84</f>
        <v>0</v>
      </c>
      <c r="E125" s="197">
        <f>Folhas!K84</f>
        <v>0</v>
      </c>
      <c r="F125" s="197">
        <f>Folhas!L84</f>
        <v>0</v>
      </c>
      <c r="G125" s="197">
        <f>Folhas!M84</f>
        <v>0</v>
      </c>
      <c r="H125" s="197">
        <f t="shared" si="9"/>
        <v>1660.77</v>
      </c>
    </row>
    <row r="126" spans="1:8" ht="11.1" customHeight="1" x14ac:dyDescent="0.2">
      <c r="A126" s="200" t="str">
        <f>Folhas!B85</f>
        <v>Valeska de Souza Brandão</v>
      </c>
      <c r="B126" s="201">
        <f>Folhas!H85</f>
        <v>2600</v>
      </c>
      <c r="C126" s="201">
        <f>Folhas!I85</f>
        <v>211.23</v>
      </c>
      <c r="D126" s="201">
        <f>Folhas!J85</f>
        <v>0</v>
      </c>
      <c r="E126" s="201">
        <f>Folhas!K85</f>
        <v>0</v>
      </c>
      <c r="F126" s="201">
        <f>Folhas!L85</f>
        <v>0</v>
      </c>
      <c r="G126" s="201">
        <f>Folhas!M85</f>
        <v>0</v>
      </c>
      <c r="H126" s="201">
        <f t="shared" si="9"/>
        <v>2388.77</v>
      </c>
    </row>
    <row r="127" spans="1:8" ht="11.1" customHeight="1" x14ac:dyDescent="0.2">
      <c r="A127" s="214" t="str">
        <f>Folhas!B86</f>
        <v>Wheslley Lopes Guizelini de Oliveira</v>
      </c>
      <c r="B127" s="215">
        <f>Folhas!H86</f>
        <v>3000</v>
      </c>
      <c r="C127" s="215">
        <f>Folhas!I86</f>
        <v>253.4</v>
      </c>
      <c r="D127" s="215">
        <f>Folhas!J86</f>
        <v>0</v>
      </c>
      <c r="E127" s="215">
        <f>Folhas!K86</f>
        <v>0</v>
      </c>
      <c r="F127" s="215">
        <f>Folhas!L86</f>
        <v>0</v>
      </c>
      <c r="G127" s="215">
        <f>Folhas!M86</f>
        <v>0</v>
      </c>
      <c r="H127" s="215">
        <f t="shared" si="9"/>
        <v>2746.6</v>
      </c>
    </row>
    <row r="128" spans="1:8" ht="11.1" customHeight="1" x14ac:dyDescent="0.2">
      <c r="A128" s="62"/>
      <c r="B128" s="21">
        <f t="shared" ref="B128:H128" si="12">SUM(B98:B127)</f>
        <v>88750</v>
      </c>
      <c r="C128" s="21">
        <f t="shared" si="12"/>
        <v>7569.8399999999938</v>
      </c>
      <c r="D128" s="21">
        <f t="shared" si="12"/>
        <v>1841.2</v>
      </c>
      <c r="E128" s="21">
        <f t="shared" si="12"/>
        <v>0</v>
      </c>
      <c r="F128" s="21">
        <f t="shared" si="12"/>
        <v>0</v>
      </c>
      <c r="G128" s="21">
        <f t="shared" si="12"/>
        <v>0</v>
      </c>
      <c r="H128" s="21">
        <f t="shared" si="12"/>
        <v>79338.960000000006</v>
      </c>
    </row>
    <row r="129" spans="1:8" ht="11.1" customHeight="1" x14ac:dyDescent="0.2">
      <c r="A129" s="82" t="str">
        <f>Folhas!B98</f>
        <v xml:space="preserve">4_ G A B I N E T E S </v>
      </c>
      <c r="B129" s="235" t="s">
        <v>246</v>
      </c>
      <c r="C129" s="235" t="s">
        <v>4</v>
      </c>
      <c r="D129" s="235" t="s">
        <v>11</v>
      </c>
      <c r="E129" s="235" t="s">
        <v>397</v>
      </c>
      <c r="F129" s="235" t="s">
        <v>402</v>
      </c>
      <c r="G129" s="235" t="s">
        <v>403</v>
      </c>
      <c r="H129" s="235" t="s">
        <v>217</v>
      </c>
    </row>
    <row r="130" spans="1:8" ht="11.1" customHeight="1" x14ac:dyDescent="0.2">
      <c r="A130" s="216" t="str">
        <f>Folhas!B101</f>
        <v>Alexandre Rufino da Silva</v>
      </c>
      <c r="B130" s="217">
        <f>Folhas!H101</f>
        <v>2600</v>
      </c>
      <c r="C130" s="217">
        <f>Folhas!I101</f>
        <v>211.23</v>
      </c>
      <c r="D130" s="217">
        <f>Folhas!J101</f>
        <v>0</v>
      </c>
      <c r="E130" s="217">
        <f>Folhas!K101</f>
        <v>0</v>
      </c>
      <c r="F130" s="217">
        <f>Folhas!L101</f>
        <v>0</v>
      </c>
      <c r="G130" s="217">
        <f>Folhas!M101</f>
        <v>0</v>
      </c>
      <c r="H130" s="217">
        <f t="shared" ref="H130" si="13">B130-C130-D130-E130-F130-G130</f>
        <v>2388.77</v>
      </c>
    </row>
    <row r="131" spans="1:8" ht="11.1" customHeight="1" x14ac:dyDescent="0.2">
      <c r="A131" s="200" t="str">
        <f>Folhas!B102</f>
        <v>Barbara Cristhiny dos Santos Lopes</v>
      </c>
      <c r="B131" s="201">
        <f>Folhas!H102</f>
        <v>2600</v>
      </c>
      <c r="C131" s="199">
        <f>Folhas!I102</f>
        <v>211.23</v>
      </c>
      <c r="D131" s="199">
        <f>Folhas!J102</f>
        <v>0</v>
      </c>
      <c r="E131" s="199">
        <f>Folhas!K102</f>
        <v>0</v>
      </c>
      <c r="F131" s="199">
        <f>Folhas!L102</f>
        <v>0</v>
      </c>
      <c r="G131" s="199">
        <f>Folhas!M102</f>
        <v>0</v>
      </c>
      <c r="H131" s="199">
        <f t="shared" ref="H131:H133" si="14">B131-C131-D131-E131-F131-G131</f>
        <v>2388.77</v>
      </c>
    </row>
    <row r="132" spans="1:8" ht="11.1" customHeight="1" x14ac:dyDescent="0.2">
      <c r="A132" s="196" t="str">
        <f>Folhas!B103</f>
        <v>Cicero Ancelmo Ferreira</v>
      </c>
      <c r="B132" s="197">
        <f>Folhas!H103</f>
        <v>1550</v>
      </c>
      <c r="C132" s="197">
        <f>Folhas!I103</f>
        <v>116.73</v>
      </c>
      <c r="D132" s="197">
        <f>Folhas!J103</f>
        <v>0</v>
      </c>
      <c r="E132" s="197">
        <f>Folhas!K103</f>
        <v>0</v>
      </c>
      <c r="F132" s="197">
        <f>Folhas!L103</f>
        <v>0</v>
      </c>
      <c r="G132" s="197">
        <f>Folhas!M103</f>
        <v>0</v>
      </c>
      <c r="H132" s="197">
        <f t="shared" si="14"/>
        <v>1433.27</v>
      </c>
    </row>
    <row r="133" spans="1:8" ht="11.1" customHeight="1" x14ac:dyDescent="0.2">
      <c r="A133" s="200" t="str">
        <f>Folhas!B104</f>
        <v>Fabio Henrique Gomes da Silva</v>
      </c>
      <c r="B133" s="201">
        <f>Folhas!H104</f>
        <v>1550</v>
      </c>
      <c r="C133" s="199">
        <f>Folhas!I104</f>
        <v>116.73</v>
      </c>
      <c r="D133" s="199">
        <f>Folhas!J104</f>
        <v>0</v>
      </c>
      <c r="E133" s="199">
        <f>Folhas!K104</f>
        <v>0</v>
      </c>
      <c r="F133" s="199">
        <f>Folhas!L104</f>
        <v>0</v>
      </c>
      <c r="G133" s="199">
        <f>Folhas!M104</f>
        <v>0</v>
      </c>
      <c r="H133" s="199">
        <f t="shared" si="14"/>
        <v>1433.27</v>
      </c>
    </row>
    <row r="134" spans="1:8" ht="11.1" customHeight="1" x14ac:dyDescent="0.2">
      <c r="A134" s="200" t="str">
        <f>Folhas!B105</f>
        <v>Genivaldo Verissimo da Silva</v>
      </c>
      <c r="B134" s="201">
        <f>Folhas!H105</f>
        <v>1550</v>
      </c>
      <c r="C134" s="199">
        <f>Folhas!I105</f>
        <v>116.73</v>
      </c>
      <c r="D134" s="199">
        <f>Folhas!J105</f>
        <v>0</v>
      </c>
      <c r="E134" s="199">
        <f>Folhas!K105</f>
        <v>0</v>
      </c>
      <c r="F134" s="199">
        <f>Folhas!L105</f>
        <v>0</v>
      </c>
      <c r="G134" s="199">
        <f>Folhas!M105</f>
        <v>0</v>
      </c>
      <c r="H134" s="199">
        <f t="shared" ref="H134:H149" si="15">B134-C134-D134-E134-F134-G134</f>
        <v>1433.27</v>
      </c>
    </row>
    <row r="135" spans="1:8" ht="11.1" customHeight="1" x14ac:dyDescent="0.2">
      <c r="A135" s="200" t="str">
        <f>Folhas!B106</f>
        <v>Geronildo Cavalcante Alves</v>
      </c>
      <c r="B135" s="201">
        <f>Folhas!H106</f>
        <v>2600</v>
      </c>
      <c r="C135" s="199">
        <f>Folhas!I106</f>
        <v>211.23</v>
      </c>
      <c r="D135" s="199">
        <f>Folhas!J106</f>
        <v>0</v>
      </c>
      <c r="E135" s="199">
        <f>Folhas!K106</f>
        <v>0</v>
      </c>
      <c r="F135" s="199">
        <f>Folhas!L106</f>
        <v>0</v>
      </c>
      <c r="G135" s="199">
        <f>Folhas!M106</f>
        <v>0</v>
      </c>
      <c r="H135" s="199">
        <f t="shared" si="15"/>
        <v>2388.77</v>
      </c>
    </row>
    <row r="136" spans="1:8" ht="11.1" customHeight="1" x14ac:dyDescent="0.2">
      <c r="A136" s="200" t="str">
        <f>Folhas!B107</f>
        <v>Gloria Thayna Dantas da Silva</v>
      </c>
      <c r="B136" s="201">
        <f>Folhas!H107</f>
        <v>2600</v>
      </c>
      <c r="C136" s="199">
        <f>Folhas!I107</f>
        <v>211.23</v>
      </c>
      <c r="D136" s="199">
        <f>Folhas!J107</f>
        <v>0</v>
      </c>
      <c r="E136" s="199">
        <f>Folhas!K107</f>
        <v>0</v>
      </c>
      <c r="F136" s="199">
        <f>Folhas!L107</f>
        <v>0</v>
      </c>
      <c r="G136" s="199">
        <f>Folhas!M107</f>
        <v>0</v>
      </c>
      <c r="H136" s="199">
        <f t="shared" si="15"/>
        <v>2388.77</v>
      </c>
    </row>
    <row r="137" spans="1:8" ht="11.1" customHeight="1" x14ac:dyDescent="0.2">
      <c r="A137" s="200" t="str">
        <f>Folhas!B108</f>
        <v>Jeferson Gonçalves Ferreira</v>
      </c>
      <c r="B137" s="201">
        <f>Folhas!H108</f>
        <v>1550</v>
      </c>
      <c r="C137" s="199">
        <f>Folhas!I108</f>
        <v>116.73</v>
      </c>
      <c r="D137" s="199">
        <f>Folhas!J108</f>
        <v>0</v>
      </c>
      <c r="E137" s="199">
        <f>Folhas!K108</f>
        <v>0</v>
      </c>
      <c r="F137" s="199">
        <f>Folhas!L108</f>
        <v>0</v>
      </c>
      <c r="G137" s="199">
        <f>Folhas!M108</f>
        <v>0</v>
      </c>
      <c r="H137" s="199">
        <f t="shared" si="15"/>
        <v>1433.27</v>
      </c>
    </row>
    <row r="138" spans="1:8" ht="11.1" customHeight="1" x14ac:dyDescent="0.2">
      <c r="A138" s="200" t="str">
        <f>Folhas!B109</f>
        <v>Josineide Maria da Silva</v>
      </c>
      <c r="B138" s="201">
        <f>Folhas!H109</f>
        <v>1550</v>
      </c>
      <c r="C138" s="199">
        <f>Folhas!I109</f>
        <v>116.73</v>
      </c>
      <c r="D138" s="199">
        <f>Folhas!J109</f>
        <v>0</v>
      </c>
      <c r="E138" s="199">
        <f>Folhas!K109</f>
        <v>0</v>
      </c>
      <c r="F138" s="199">
        <f>Folhas!L109</f>
        <v>0</v>
      </c>
      <c r="G138" s="199">
        <f>Folhas!M109</f>
        <v>0</v>
      </c>
      <c r="H138" s="199">
        <f t="shared" si="15"/>
        <v>1433.27</v>
      </c>
    </row>
    <row r="139" spans="1:8" ht="11.1" customHeight="1" x14ac:dyDescent="0.2">
      <c r="A139" s="200" t="str">
        <f>Folhas!B110</f>
        <v>Josival Correia Sampaio</v>
      </c>
      <c r="B139" s="201">
        <f>Folhas!H110</f>
        <v>2600</v>
      </c>
      <c r="C139" s="199">
        <f>Folhas!I110</f>
        <v>211.23</v>
      </c>
      <c r="D139" s="199">
        <f>Folhas!J110</f>
        <v>0</v>
      </c>
      <c r="E139" s="199">
        <f>Folhas!K110</f>
        <v>0</v>
      </c>
      <c r="F139" s="199">
        <f>Folhas!L110</f>
        <v>0</v>
      </c>
      <c r="G139" s="199">
        <f>Folhas!M110</f>
        <v>0</v>
      </c>
      <c r="H139" s="199">
        <f t="shared" si="15"/>
        <v>2388.77</v>
      </c>
    </row>
    <row r="140" spans="1:8" ht="11.1" customHeight="1" x14ac:dyDescent="0.2">
      <c r="A140" s="200" t="str">
        <f>Folhas!B111</f>
        <v>Luciano Antonio Belo da Silva</v>
      </c>
      <c r="B140" s="201">
        <f>Folhas!H111</f>
        <v>2600</v>
      </c>
      <c r="C140" s="199">
        <f>Folhas!I111</f>
        <v>211.23</v>
      </c>
      <c r="D140" s="199">
        <f>Folhas!J111</f>
        <v>0</v>
      </c>
      <c r="E140" s="199">
        <f>Folhas!K111</f>
        <v>0</v>
      </c>
      <c r="F140" s="199">
        <f>Folhas!L111</f>
        <v>0</v>
      </c>
      <c r="G140" s="199">
        <f>Folhas!M111</f>
        <v>0</v>
      </c>
      <c r="H140" s="199">
        <f t="shared" si="15"/>
        <v>2388.77</v>
      </c>
    </row>
    <row r="141" spans="1:8" ht="11.1" customHeight="1" x14ac:dyDescent="0.2">
      <c r="A141" s="200" t="str">
        <f>Folhas!B112</f>
        <v>Luis Eduardo Moreira M. da Silva</v>
      </c>
      <c r="B141" s="201">
        <f>Folhas!H112</f>
        <v>2600</v>
      </c>
      <c r="C141" s="199">
        <f>Folhas!I112</f>
        <v>211.23</v>
      </c>
      <c r="D141" s="199">
        <f>Folhas!J112</f>
        <v>0</v>
      </c>
      <c r="E141" s="199">
        <f>Folhas!K112</f>
        <v>0</v>
      </c>
      <c r="F141" s="199">
        <f>Folhas!L112</f>
        <v>0</v>
      </c>
      <c r="G141" s="199">
        <f>Folhas!M112</f>
        <v>0</v>
      </c>
      <c r="H141" s="199">
        <f t="shared" si="15"/>
        <v>2388.77</v>
      </c>
    </row>
    <row r="142" spans="1:8" ht="11.1" customHeight="1" x14ac:dyDescent="0.2">
      <c r="A142" s="200" t="str">
        <f>Folhas!B113</f>
        <v>Maria Rita Luana da Silva Omena</v>
      </c>
      <c r="B142" s="201">
        <f>Folhas!H113</f>
        <v>2600</v>
      </c>
      <c r="C142" s="199">
        <f>Folhas!I113</f>
        <v>211.23</v>
      </c>
      <c r="D142" s="199">
        <f>Folhas!J113</f>
        <v>0</v>
      </c>
      <c r="E142" s="199">
        <f>Folhas!K113</f>
        <v>0</v>
      </c>
      <c r="F142" s="199">
        <f>Folhas!L113</f>
        <v>0</v>
      </c>
      <c r="G142" s="199">
        <f>Folhas!M113</f>
        <v>0</v>
      </c>
      <c r="H142" s="199">
        <f t="shared" si="15"/>
        <v>2388.77</v>
      </c>
    </row>
    <row r="143" spans="1:8" ht="11.1" customHeight="1" x14ac:dyDescent="0.2">
      <c r="A143" s="200" t="str">
        <f>Folhas!B114</f>
        <v>Matheus Henrique Ventura da Silva</v>
      </c>
      <c r="B143" s="201">
        <f>Folhas!H114</f>
        <v>1550</v>
      </c>
      <c r="C143" s="199">
        <f>Folhas!I114</f>
        <v>116.73</v>
      </c>
      <c r="D143" s="199">
        <f>Folhas!J114</f>
        <v>0</v>
      </c>
      <c r="E143" s="199">
        <f>Folhas!K114</f>
        <v>0</v>
      </c>
      <c r="F143" s="199">
        <f>Folhas!L114</f>
        <v>0</v>
      </c>
      <c r="G143" s="199">
        <f>Folhas!M114</f>
        <v>0</v>
      </c>
      <c r="H143" s="199">
        <f t="shared" si="15"/>
        <v>1433.27</v>
      </c>
    </row>
    <row r="144" spans="1:8" ht="11.1" customHeight="1" x14ac:dyDescent="0.2">
      <c r="A144" s="200" t="str">
        <f>Folhas!B115</f>
        <v>Nathalia de Souza Damasceno</v>
      </c>
      <c r="B144" s="201">
        <f>Folhas!H115</f>
        <v>3600</v>
      </c>
      <c r="C144" s="199">
        <f>Folhas!I115</f>
        <v>325.39999999999998</v>
      </c>
      <c r="D144" s="199">
        <f>Folhas!J115</f>
        <v>54.76</v>
      </c>
      <c r="E144" s="199">
        <f>Folhas!K115</f>
        <v>0</v>
      </c>
      <c r="F144" s="199">
        <f>Folhas!L115</f>
        <v>0</v>
      </c>
      <c r="G144" s="199">
        <f>Folhas!M115</f>
        <v>0</v>
      </c>
      <c r="H144" s="199">
        <f t="shared" si="15"/>
        <v>3219.8399999999997</v>
      </c>
    </row>
    <row r="145" spans="1:9" ht="11.1" customHeight="1" x14ac:dyDescent="0.2">
      <c r="A145" s="200" t="str">
        <f>Folhas!B116</f>
        <v>Nivia Gracielly Fernandes da Silva</v>
      </c>
      <c r="B145" s="201">
        <f>Folhas!H116</f>
        <v>1550</v>
      </c>
      <c r="C145" s="199">
        <f>Folhas!I116</f>
        <v>116.73</v>
      </c>
      <c r="D145" s="199">
        <f>Folhas!J116</f>
        <v>0</v>
      </c>
      <c r="E145" s="199">
        <f>Folhas!K116</f>
        <v>0</v>
      </c>
      <c r="F145" s="199">
        <f>Folhas!L116</f>
        <v>0</v>
      </c>
      <c r="G145" s="199">
        <f>Folhas!M116</f>
        <v>0</v>
      </c>
      <c r="H145" s="199">
        <f t="shared" si="15"/>
        <v>1433.27</v>
      </c>
    </row>
    <row r="146" spans="1:9" ht="11.1" customHeight="1" x14ac:dyDescent="0.2">
      <c r="A146" s="200" t="str">
        <f>Folhas!B117</f>
        <v>Pedro Henrique Pereira dos Santos</v>
      </c>
      <c r="B146" s="201">
        <f>Folhas!H117</f>
        <v>2250</v>
      </c>
      <c r="C146" s="199">
        <f>Folhas!I117</f>
        <v>179.73</v>
      </c>
      <c r="D146" s="199">
        <f>Folhas!J117</f>
        <v>0</v>
      </c>
      <c r="E146" s="199">
        <f>Folhas!K117</f>
        <v>0</v>
      </c>
      <c r="F146" s="199">
        <f>Folhas!L117</f>
        <v>0</v>
      </c>
      <c r="G146" s="199">
        <f>Folhas!M117</f>
        <v>0</v>
      </c>
      <c r="H146" s="199">
        <f t="shared" si="15"/>
        <v>2070.27</v>
      </c>
    </row>
    <row r="147" spans="1:9" ht="11.1" customHeight="1" x14ac:dyDescent="0.2">
      <c r="A147" s="200" t="str">
        <f>Folhas!B118</f>
        <v>Pedro Jorge Soares</v>
      </c>
      <c r="B147" s="201">
        <f>Folhas!H118</f>
        <v>1550</v>
      </c>
      <c r="C147" s="199">
        <f>Folhas!I118</f>
        <v>116.73</v>
      </c>
      <c r="D147" s="199">
        <f>Folhas!J118</f>
        <v>0</v>
      </c>
      <c r="E147" s="199">
        <f>Folhas!K118</f>
        <v>0</v>
      </c>
      <c r="F147" s="199">
        <f>Folhas!L118</f>
        <v>0</v>
      </c>
      <c r="G147" s="199">
        <f>Folhas!M118</f>
        <v>0</v>
      </c>
      <c r="H147" s="199">
        <f t="shared" si="15"/>
        <v>1433.27</v>
      </c>
    </row>
    <row r="148" spans="1:9" ht="11.1" customHeight="1" x14ac:dyDescent="0.2">
      <c r="A148" s="200" t="str">
        <f>Folhas!B119</f>
        <v>Raildo Almeida Ferreira</v>
      </c>
      <c r="B148" s="201">
        <f>Folhas!H119</f>
        <v>2600</v>
      </c>
      <c r="C148" s="199">
        <f>Folhas!I119</f>
        <v>211.23</v>
      </c>
      <c r="D148" s="199">
        <f>Folhas!J119</f>
        <v>0</v>
      </c>
      <c r="E148" s="199">
        <f>Folhas!K119</f>
        <v>0</v>
      </c>
      <c r="F148" s="199">
        <f>Folhas!L119</f>
        <v>0</v>
      </c>
      <c r="G148" s="199">
        <f>Folhas!M119</f>
        <v>0</v>
      </c>
      <c r="H148" s="199">
        <f t="shared" si="15"/>
        <v>2388.77</v>
      </c>
    </row>
    <row r="149" spans="1:9" ht="11.1" customHeight="1" x14ac:dyDescent="0.2">
      <c r="A149" s="200" t="str">
        <f>Folhas!B120</f>
        <v>Yone da Silva Nascimento</v>
      </c>
      <c r="B149" s="201">
        <f>Folhas!H120</f>
        <v>1550</v>
      </c>
      <c r="C149" s="199">
        <f>Folhas!I120</f>
        <v>116.73</v>
      </c>
      <c r="D149" s="199">
        <f>Folhas!J120</f>
        <v>0</v>
      </c>
      <c r="E149" s="199">
        <f>Folhas!K120</f>
        <v>0</v>
      </c>
      <c r="F149" s="199">
        <f>Folhas!L120</f>
        <v>0</v>
      </c>
      <c r="G149" s="199">
        <f>Folhas!M120</f>
        <v>0</v>
      </c>
      <c r="H149" s="199">
        <f t="shared" si="15"/>
        <v>1433.27</v>
      </c>
    </row>
    <row r="150" spans="1:9" ht="11.1" customHeight="1" x14ac:dyDescent="0.2">
      <c r="A150" s="81"/>
      <c r="B150" s="21">
        <f t="shared" ref="B150:H150" si="16">SUM(B130:B149)</f>
        <v>43200</v>
      </c>
      <c r="C150" s="21">
        <f t="shared" si="16"/>
        <v>3456.77</v>
      </c>
      <c r="D150" s="21">
        <f t="shared" si="16"/>
        <v>54.76</v>
      </c>
      <c r="E150" s="21">
        <f t="shared" si="16"/>
        <v>0</v>
      </c>
      <c r="F150" s="21">
        <f t="shared" si="16"/>
        <v>0</v>
      </c>
      <c r="G150" s="21">
        <f t="shared" si="16"/>
        <v>0</v>
      </c>
      <c r="H150" s="21">
        <f t="shared" si="16"/>
        <v>39688.469999999994</v>
      </c>
    </row>
    <row r="151" spans="1:9" ht="11.1" customHeight="1" x14ac:dyDescent="0.2">
      <c r="A151" s="318"/>
      <c r="B151" s="319"/>
      <c r="C151" s="319"/>
      <c r="D151" s="319"/>
      <c r="E151" s="319"/>
      <c r="F151" s="319"/>
      <c r="G151" s="319"/>
      <c r="H151" s="319"/>
    </row>
    <row r="152" spans="1:9" ht="11.1" customHeight="1" x14ac:dyDescent="0.2">
      <c r="A152" s="62"/>
      <c r="B152" s="21"/>
      <c r="C152" s="21"/>
      <c r="D152" s="21"/>
      <c r="E152" s="21"/>
      <c r="F152" s="21"/>
      <c r="G152" s="21"/>
      <c r="H152" s="21" t="s">
        <v>400</v>
      </c>
    </row>
    <row r="153" spans="1:9" ht="11.1" customHeight="1" x14ac:dyDescent="0.2"/>
    <row r="154" spans="1:9" ht="11.1" customHeight="1" x14ac:dyDescent="0.2">
      <c r="A154" s="338"/>
      <c r="B154" s="337"/>
      <c r="C154" s="337"/>
      <c r="D154" s="337"/>
      <c r="E154" s="337"/>
      <c r="F154" s="337"/>
      <c r="G154" s="337"/>
      <c r="H154" s="337"/>
      <c r="I154" s="145"/>
    </row>
    <row r="155" spans="1:9" ht="11.1" customHeight="1" x14ac:dyDescent="0.2">
      <c r="A155" s="78"/>
      <c r="B155" s="337"/>
      <c r="C155" s="337"/>
      <c r="D155" s="337"/>
      <c r="E155" s="337"/>
      <c r="F155" s="337"/>
      <c r="G155" s="337"/>
      <c r="H155" s="337"/>
    </row>
    <row r="156" spans="1:9" ht="11.1" customHeight="1" x14ac:dyDescent="0.2">
      <c r="A156" s="78"/>
      <c r="B156" s="337"/>
      <c r="C156" s="337"/>
      <c r="D156" s="337"/>
      <c r="E156" s="337"/>
      <c r="F156" s="337"/>
      <c r="G156" s="337"/>
      <c r="H156" s="337"/>
    </row>
    <row r="157" spans="1:9" ht="11.1" customHeight="1" x14ac:dyDescent="0.2">
      <c r="A157" s="78"/>
      <c r="B157" s="337"/>
      <c r="C157" s="337"/>
      <c r="D157" s="337"/>
      <c r="E157" s="337"/>
      <c r="F157" s="337"/>
      <c r="G157" s="337"/>
      <c r="H157" s="337"/>
    </row>
    <row r="158" spans="1:9" ht="11.1" customHeight="1" x14ac:dyDescent="0.2">
      <c r="A158" s="78"/>
      <c r="B158" s="337"/>
      <c r="C158" s="337"/>
      <c r="D158" s="337"/>
      <c r="E158" s="337"/>
      <c r="F158" s="337"/>
      <c r="G158" s="337"/>
      <c r="H158" s="337"/>
    </row>
    <row r="159" spans="1:9" ht="11.1" customHeight="1" x14ac:dyDescent="0.2">
      <c r="A159" s="78"/>
      <c r="B159" s="337"/>
      <c r="C159" s="337"/>
      <c r="D159" s="337"/>
      <c r="E159" s="337"/>
      <c r="F159" s="337"/>
      <c r="G159" s="337"/>
      <c r="H159" s="337"/>
    </row>
    <row r="160" spans="1:9" ht="11.1" customHeight="1" x14ac:dyDescent="0.2">
      <c r="A160" s="78"/>
      <c r="B160" s="337"/>
      <c r="C160" s="337"/>
      <c r="D160" s="337"/>
      <c r="E160" s="337"/>
      <c r="F160" s="337"/>
      <c r="G160" s="337"/>
      <c r="H160" s="337"/>
    </row>
    <row r="161" spans="1:8" ht="11.1" customHeight="1" x14ac:dyDescent="0.2">
      <c r="A161" s="82" t="str">
        <f>Folhas!B122</f>
        <v>6_ G R A T I F I C A Ç Õ E S</v>
      </c>
      <c r="B161" s="235" t="s">
        <v>246</v>
      </c>
      <c r="C161" s="235" t="s">
        <v>4</v>
      </c>
      <c r="D161" s="235" t="s">
        <v>11</v>
      </c>
      <c r="E161" s="235" t="s">
        <v>397</v>
      </c>
      <c r="F161" s="235" t="s">
        <v>402</v>
      </c>
      <c r="G161" s="235" t="s">
        <v>403</v>
      </c>
      <c r="H161" s="235" t="s">
        <v>217</v>
      </c>
    </row>
    <row r="162" spans="1:8" ht="11.1" customHeight="1" x14ac:dyDescent="0.2">
      <c r="A162" s="216" t="str">
        <f>Folhas!B125</f>
        <v>Anna Potyra Alves Galdino</v>
      </c>
      <c r="B162" s="197">
        <f>Folhas!H125</f>
        <v>1550</v>
      </c>
      <c r="C162" s="197">
        <f>Folhas!I125</f>
        <v>116.73</v>
      </c>
      <c r="D162" s="197">
        <f>Folhas!J125</f>
        <v>0</v>
      </c>
      <c r="E162" s="197">
        <f>Folhas!K125</f>
        <v>0</v>
      </c>
      <c r="F162" s="197">
        <f>Folhas!L125</f>
        <v>0</v>
      </c>
      <c r="G162" s="197">
        <f>Folhas!M125</f>
        <v>0</v>
      </c>
      <c r="H162" s="197">
        <f t="shared" ref="H162" si="17">B162-C162-D162-E162-F162-G162</f>
        <v>1433.27</v>
      </c>
    </row>
    <row r="163" spans="1:8" ht="11.1" customHeight="1" x14ac:dyDescent="0.2">
      <c r="A163" s="200" t="str">
        <f>Folhas!B126</f>
        <v>Edvan Batista  da Silva Junior</v>
      </c>
      <c r="B163" s="201">
        <f>Folhas!H126</f>
        <v>1550</v>
      </c>
      <c r="C163" s="201">
        <f>Folhas!I126</f>
        <v>116.73</v>
      </c>
      <c r="D163" s="201">
        <f>Folhas!J126</f>
        <v>0</v>
      </c>
      <c r="E163" s="201">
        <f>Folhas!K126</f>
        <v>0</v>
      </c>
      <c r="F163" s="201">
        <f>Folhas!L126</f>
        <v>0</v>
      </c>
      <c r="G163" s="201">
        <f>Folhas!M126</f>
        <v>0</v>
      </c>
      <c r="H163" s="201">
        <f t="shared" ref="H163:H167" si="18">B163-C163-D163-E163-F163-G163</f>
        <v>1433.27</v>
      </c>
    </row>
    <row r="164" spans="1:8" ht="11.1" customHeight="1" x14ac:dyDescent="0.2">
      <c r="A164" s="196" t="str">
        <f>Folhas!B127</f>
        <v>Erick Luise Ferreira dos Santos</v>
      </c>
      <c r="B164" s="197">
        <f>Folhas!H127</f>
        <v>2000</v>
      </c>
      <c r="C164" s="197">
        <f>Folhas!I127</f>
        <v>157.22999999999999</v>
      </c>
      <c r="D164" s="197">
        <f>Folhas!J127</f>
        <v>0</v>
      </c>
      <c r="E164" s="197">
        <f>Folhas!K127</f>
        <v>0</v>
      </c>
      <c r="F164" s="197">
        <f>Folhas!L127</f>
        <v>0</v>
      </c>
      <c r="G164" s="197">
        <f>Folhas!M127</f>
        <v>0</v>
      </c>
      <c r="H164" s="197">
        <f t="shared" si="18"/>
        <v>1842.77</v>
      </c>
    </row>
    <row r="165" spans="1:8" ht="11.1" customHeight="1" x14ac:dyDescent="0.2">
      <c r="A165" s="200" t="str">
        <f>Folhas!B128</f>
        <v>Jose Gois Filho</v>
      </c>
      <c r="B165" s="201">
        <f>Folhas!H128</f>
        <v>1550</v>
      </c>
      <c r="C165" s="201">
        <f>Folhas!I128</f>
        <v>116.73</v>
      </c>
      <c r="D165" s="201">
        <f>Folhas!J128</f>
        <v>0</v>
      </c>
      <c r="E165" s="201">
        <f>Folhas!K128</f>
        <v>0</v>
      </c>
      <c r="F165" s="201">
        <f>Folhas!L128</f>
        <v>0</v>
      </c>
      <c r="G165" s="201">
        <f>Folhas!M128</f>
        <v>0</v>
      </c>
      <c r="H165" s="201">
        <f t="shared" si="18"/>
        <v>1433.27</v>
      </c>
    </row>
    <row r="166" spans="1:8" ht="11.1" customHeight="1" x14ac:dyDescent="0.2">
      <c r="A166" s="196" t="str">
        <f>Folhas!B129</f>
        <v>Maria Auxiliadora Santos de Melo</v>
      </c>
      <c r="B166" s="197">
        <f>Folhas!H129</f>
        <v>1550</v>
      </c>
      <c r="C166" s="197">
        <f>Folhas!I129</f>
        <v>116.73</v>
      </c>
      <c r="D166" s="197">
        <f>Folhas!J129</f>
        <v>0</v>
      </c>
      <c r="E166" s="197">
        <f>Folhas!K129</f>
        <v>0</v>
      </c>
      <c r="F166" s="197">
        <f>Folhas!L129</f>
        <v>0</v>
      </c>
      <c r="G166" s="197">
        <f>Folhas!M129</f>
        <v>0</v>
      </c>
      <c r="H166" s="197">
        <f t="shared" si="18"/>
        <v>1433.27</v>
      </c>
    </row>
    <row r="167" spans="1:8" ht="11.1" customHeight="1" x14ac:dyDescent="0.2">
      <c r="A167" s="202" t="str">
        <f>Folhas!B130</f>
        <v>Neuza Maria Bezerra Costa</v>
      </c>
      <c r="B167" s="201">
        <f>Folhas!H130</f>
        <v>1550</v>
      </c>
      <c r="C167" s="201">
        <f>Folhas!I130</f>
        <v>116.73</v>
      </c>
      <c r="D167" s="201">
        <f>Folhas!J130</f>
        <v>0</v>
      </c>
      <c r="E167" s="201">
        <f>Folhas!K130</f>
        <v>0</v>
      </c>
      <c r="F167" s="201">
        <f>Folhas!L130</f>
        <v>0</v>
      </c>
      <c r="G167" s="201">
        <f>Folhas!M130</f>
        <v>0</v>
      </c>
      <c r="H167" s="201">
        <f t="shared" si="18"/>
        <v>1433.27</v>
      </c>
    </row>
    <row r="168" spans="1:8" ht="11.1" customHeight="1" x14ac:dyDescent="0.2">
      <c r="A168" s="81"/>
      <c r="B168" s="21">
        <f t="shared" ref="B168:H168" si="19">SUM(B162:B167)</f>
        <v>9750</v>
      </c>
      <c r="C168" s="21">
        <f t="shared" si="19"/>
        <v>740.88</v>
      </c>
      <c r="D168" s="21">
        <f t="shared" si="19"/>
        <v>0</v>
      </c>
      <c r="E168" s="21">
        <f t="shared" si="19"/>
        <v>0</v>
      </c>
      <c r="F168" s="21">
        <f t="shared" si="19"/>
        <v>0</v>
      </c>
      <c r="G168" s="21">
        <f t="shared" si="19"/>
        <v>0</v>
      </c>
      <c r="H168" s="21">
        <f t="shared" si="19"/>
        <v>9009.1200000000008</v>
      </c>
    </row>
    <row r="169" spans="1:8" ht="11.1" customHeight="1" x14ac:dyDescent="0.2">
      <c r="A169" s="82" t="str">
        <f>Folhas!B133</f>
        <v>6_ P E N S A O    A L I M E N T C I A</v>
      </c>
      <c r="B169" s="235" t="s">
        <v>246</v>
      </c>
      <c r="C169" s="235" t="s">
        <v>4</v>
      </c>
      <c r="D169" s="235" t="s">
        <v>11</v>
      </c>
      <c r="E169" s="235" t="s">
        <v>397</v>
      </c>
      <c r="F169" s="235" t="s">
        <v>402</v>
      </c>
      <c r="G169" s="235" t="s">
        <v>403</v>
      </c>
      <c r="H169" s="235" t="s">
        <v>217</v>
      </c>
    </row>
    <row r="170" spans="1:8" ht="11.1" customHeight="1" x14ac:dyDescent="0.2">
      <c r="A170" s="216" t="str">
        <f>Folhas!B136</f>
        <v>Ana Paula da Silva Batista</v>
      </c>
      <c r="B170" s="197">
        <f>Folhas!H136</f>
        <v>1518</v>
      </c>
      <c r="C170" s="197">
        <f>Folhas!I136</f>
        <v>0</v>
      </c>
      <c r="D170" s="197">
        <f>Folhas!J136</f>
        <v>0</v>
      </c>
      <c r="E170" s="197">
        <f>Folhas!K136</f>
        <v>0</v>
      </c>
      <c r="F170" s="197">
        <f>Folhas!L136</f>
        <v>0</v>
      </c>
      <c r="G170" s="197">
        <f>Folhas!M136</f>
        <v>0</v>
      </c>
      <c r="H170" s="197">
        <f t="shared" ref="H170" si="20">B170-C170-D170-E170-F170-G170</f>
        <v>1518</v>
      </c>
    </row>
    <row r="171" spans="1:8" ht="11.1" customHeight="1" x14ac:dyDescent="0.2">
      <c r="A171" s="221" t="str">
        <f>Folhas!B137</f>
        <v>Milena Rakel Lopes Trajano</v>
      </c>
      <c r="B171" s="222">
        <f>Folhas!H137</f>
        <v>2268</v>
      </c>
      <c r="C171" s="222">
        <f>Folhas!I137</f>
        <v>0</v>
      </c>
      <c r="D171" s="222">
        <f>Folhas!J137</f>
        <v>0</v>
      </c>
      <c r="E171" s="222">
        <f>Folhas!K137</f>
        <v>0</v>
      </c>
      <c r="F171" s="222">
        <f>Folhas!L137</f>
        <v>0</v>
      </c>
      <c r="G171" s="222">
        <f>Folhas!M137</f>
        <v>0</v>
      </c>
      <c r="H171" s="222">
        <f t="shared" ref="H171" si="21">B171-C171-D171-E171-F171-G171</f>
        <v>2268</v>
      </c>
    </row>
    <row r="172" spans="1:8" ht="11.1" customHeight="1" x14ac:dyDescent="0.2">
      <c r="A172" s="81"/>
      <c r="B172" s="21">
        <f t="shared" ref="B172:H172" si="22">SUM(B170:B171)</f>
        <v>3786</v>
      </c>
      <c r="C172" s="21">
        <f t="shared" si="22"/>
        <v>0</v>
      </c>
      <c r="D172" s="21">
        <f t="shared" si="22"/>
        <v>0</v>
      </c>
      <c r="E172" s="21">
        <f t="shared" si="22"/>
        <v>0</v>
      </c>
      <c r="F172" s="21">
        <f t="shared" si="22"/>
        <v>0</v>
      </c>
      <c r="G172" s="21">
        <f t="shared" si="22"/>
        <v>0</v>
      </c>
      <c r="H172" s="21">
        <f t="shared" si="22"/>
        <v>3786</v>
      </c>
    </row>
    <row r="173" spans="1:8" ht="11.1" customHeight="1" x14ac:dyDescent="0.2">
      <c r="A173" s="102"/>
      <c r="B173" s="102"/>
      <c r="C173" s="102"/>
      <c r="D173" s="102"/>
      <c r="E173" s="102"/>
      <c r="F173" s="102"/>
    </row>
    <row r="174" spans="1:8" ht="11.1" customHeight="1" x14ac:dyDescent="0.2">
      <c r="A174" s="102"/>
      <c r="B174" s="102"/>
      <c r="C174" s="102"/>
      <c r="D174" s="102"/>
      <c r="E174" s="102"/>
      <c r="F174" s="102"/>
    </row>
    <row r="175" spans="1:8" ht="11.1" customHeight="1" x14ac:dyDescent="0.2">
      <c r="A175" s="213" t="s">
        <v>401</v>
      </c>
      <c r="B175" s="61" t="s">
        <v>246</v>
      </c>
      <c r="C175" s="61" t="s">
        <v>4</v>
      </c>
      <c r="D175" s="61" t="s">
        <v>11</v>
      </c>
      <c r="E175" s="61" t="s">
        <v>397</v>
      </c>
      <c r="F175" s="61" t="s">
        <v>402</v>
      </c>
      <c r="G175" s="61" t="s">
        <v>403</v>
      </c>
      <c r="H175" s="61" t="s">
        <v>217</v>
      </c>
    </row>
    <row r="176" spans="1:8" ht="11.1" customHeight="1" x14ac:dyDescent="0.2">
      <c r="A176" s="232" t="s">
        <v>405</v>
      </c>
      <c r="B176" s="31">
        <f t="shared" ref="B176:H176" si="23">B31</f>
        <v>39750</v>
      </c>
      <c r="C176" s="31">
        <f t="shared" si="23"/>
        <v>3053.79</v>
      </c>
      <c r="D176" s="31">
        <f t="shared" si="23"/>
        <v>0</v>
      </c>
      <c r="E176" s="31">
        <f t="shared" si="23"/>
        <v>0</v>
      </c>
      <c r="F176" s="31">
        <f t="shared" si="23"/>
        <v>0</v>
      </c>
      <c r="G176" s="31">
        <f t="shared" si="23"/>
        <v>0</v>
      </c>
      <c r="H176" s="31">
        <f t="shared" si="23"/>
        <v>36696.21</v>
      </c>
    </row>
    <row r="177" spans="1:8" ht="11.1" customHeight="1" x14ac:dyDescent="0.2">
      <c r="A177" s="64" t="s">
        <v>406</v>
      </c>
      <c r="B177" s="65">
        <f t="shared" ref="B177:H177" si="24">B96</f>
        <v>114400</v>
      </c>
      <c r="C177" s="65">
        <f t="shared" si="24"/>
        <v>10467.820000000002</v>
      </c>
      <c r="D177" s="65">
        <f t="shared" si="24"/>
        <v>16795.349999999995</v>
      </c>
      <c r="E177" s="65">
        <f t="shared" si="24"/>
        <v>11880</v>
      </c>
      <c r="F177" s="65">
        <f t="shared" si="24"/>
        <v>15519.630000000001</v>
      </c>
      <c r="G177" s="65">
        <f t="shared" si="24"/>
        <v>3786</v>
      </c>
      <c r="H177" s="65">
        <f t="shared" si="24"/>
        <v>55951.19999999999</v>
      </c>
    </row>
    <row r="178" spans="1:8" ht="11.1" customHeight="1" x14ac:dyDescent="0.2">
      <c r="A178" s="66" t="s">
        <v>398</v>
      </c>
      <c r="B178" s="32">
        <f t="shared" ref="B178:H178" si="25">B128</f>
        <v>88750</v>
      </c>
      <c r="C178" s="32">
        <f t="shared" si="25"/>
        <v>7569.8399999999938</v>
      </c>
      <c r="D178" s="32">
        <f t="shared" si="25"/>
        <v>1841.2</v>
      </c>
      <c r="E178" s="32">
        <f t="shared" si="25"/>
        <v>0</v>
      </c>
      <c r="F178" s="32">
        <f t="shared" si="25"/>
        <v>0</v>
      </c>
      <c r="G178" s="32">
        <f t="shared" si="25"/>
        <v>0</v>
      </c>
      <c r="H178" s="32">
        <f t="shared" si="25"/>
        <v>79338.960000000006</v>
      </c>
    </row>
    <row r="179" spans="1:8" ht="11.1" customHeight="1" x14ac:dyDescent="0.2">
      <c r="A179" s="64" t="s">
        <v>407</v>
      </c>
      <c r="B179" s="65">
        <f t="shared" ref="B179:H179" si="26">B150</f>
        <v>43200</v>
      </c>
      <c r="C179" s="65">
        <f t="shared" si="26"/>
        <v>3456.77</v>
      </c>
      <c r="D179" s="65">
        <f t="shared" si="26"/>
        <v>54.76</v>
      </c>
      <c r="E179" s="65">
        <f t="shared" si="26"/>
        <v>0</v>
      </c>
      <c r="F179" s="65">
        <f t="shared" si="26"/>
        <v>0</v>
      </c>
      <c r="G179" s="65">
        <f t="shared" si="26"/>
        <v>0</v>
      </c>
      <c r="H179" s="65">
        <f t="shared" si="26"/>
        <v>39688.469999999994</v>
      </c>
    </row>
    <row r="180" spans="1:8" ht="11.1" customHeight="1" x14ac:dyDescent="0.2">
      <c r="A180" s="66" t="s">
        <v>408</v>
      </c>
      <c r="B180" s="32">
        <f t="shared" ref="B180:H180" si="27">B172</f>
        <v>3786</v>
      </c>
      <c r="C180" s="32">
        <f t="shared" si="27"/>
        <v>0</v>
      </c>
      <c r="D180" s="32">
        <f t="shared" si="27"/>
        <v>0</v>
      </c>
      <c r="E180" s="32">
        <f t="shared" si="27"/>
        <v>0</v>
      </c>
      <c r="F180" s="32">
        <f t="shared" si="27"/>
        <v>0</v>
      </c>
      <c r="G180" s="32">
        <f t="shared" si="27"/>
        <v>0</v>
      </c>
      <c r="H180" s="32">
        <f t="shared" si="27"/>
        <v>3786</v>
      </c>
    </row>
    <row r="181" spans="1:8" ht="11.1" customHeight="1" x14ac:dyDescent="0.2">
      <c r="A181" s="233" t="s">
        <v>409</v>
      </c>
      <c r="B181" s="234">
        <f t="shared" ref="B181:H181" si="28">B168</f>
        <v>9750</v>
      </c>
      <c r="C181" s="234">
        <f t="shared" si="28"/>
        <v>740.88</v>
      </c>
      <c r="D181" s="234">
        <f t="shared" si="28"/>
        <v>0</v>
      </c>
      <c r="E181" s="234">
        <f t="shared" si="28"/>
        <v>0</v>
      </c>
      <c r="F181" s="234">
        <f t="shared" si="28"/>
        <v>0</v>
      </c>
      <c r="G181" s="234">
        <f t="shared" si="28"/>
        <v>0</v>
      </c>
      <c r="H181" s="234">
        <f t="shared" si="28"/>
        <v>9009.1200000000008</v>
      </c>
    </row>
    <row r="182" spans="1:8" ht="11.1" customHeight="1" x14ac:dyDescent="0.2">
      <c r="A182" s="81"/>
      <c r="B182" s="21">
        <f t="shared" ref="B182:H182" si="29">SUM(B176:B181)</f>
        <v>299636</v>
      </c>
      <c r="C182" s="21">
        <f t="shared" si="29"/>
        <v>25289.099999999995</v>
      </c>
      <c r="D182" s="21">
        <f t="shared" si="29"/>
        <v>18691.309999999994</v>
      </c>
      <c r="E182" s="21">
        <f t="shared" si="29"/>
        <v>11880</v>
      </c>
      <c r="F182" s="21">
        <f t="shared" si="29"/>
        <v>15519.630000000001</v>
      </c>
      <c r="G182" s="21">
        <f t="shared" si="29"/>
        <v>3786</v>
      </c>
      <c r="H182" s="21">
        <f t="shared" si="29"/>
        <v>224469.96</v>
      </c>
    </row>
    <row r="183" spans="1:8" ht="11.1" customHeight="1" x14ac:dyDescent="0.2">
      <c r="A183" s="102"/>
      <c r="B183" s="102"/>
      <c r="C183" s="102"/>
      <c r="D183" s="102"/>
      <c r="E183" s="102"/>
      <c r="F183" s="102"/>
    </row>
    <row r="184" spans="1:8" ht="11.1" customHeight="1" x14ac:dyDescent="0.2">
      <c r="A184" s="102"/>
      <c r="B184" s="102"/>
      <c r="C184" s="102"/>
      <c r="D184" s="102"/>
      <c r="E184" s="102"/>
      <c r="F184" s="102"/>
    </row>
    <row r="185" spans="1:8" ht="11.1" customHeight="1" x14ac:dyDescent="0.2">
      <c r="A185" s="480" t="s">
        <v>410</v>
      </c>
      <c r="B185" s="480"/>
      <c r="C185" s="481" t="s">
        <v>198</v>
      </c>
      <c r="D185" s="481"/>
      <c r="E185" s="481" t="s">
        <v>412</v>
      </c>
      <c r="F185" s="481"/>
      <c r="G185" s="226"/>
      <c r="H185" s="226"/>
    </row>
    <row r="186" spans="1:8" ht="11.1" customHeight="1" x14ac:dyDescent="0.2">
      <c r="A186" s="120" t="s">
        <v>411</v>
      </c>
      <c r="B186" s="223"/>
      <c r="C186" s="482">
        <f>B176</f>
        <v>39750</v>
      </c>
      <c r="D186" s="482"/>
      <c r="E186" s="482">
        <f>H176</f>
        <v>36696.21</v>
      </c>
      <c r="F186" s="483"/>
      <c r="G186" s="227"/>
      <c r="H186" s="227"/>
    </row>
    <row r="187" spans="1:8" ht="45" x14ac:dyDescent="0.2">
      <c r="A187" s="230" t="s">
        <v>413</v>
      </c>
      <c r="B187" s="122"/>
      <c r="C187" s="474">
        <f>B177+B178+B179+B181</f>
        <v>256100</v>
      </c>
      <c r="D187" s="474"/>
      <c r="E187" s="474">
        <f>H177+H178+H179+H181</f>
        <v>183987.75</v>
      </c>
      <c r="F187" s="475"/>
      <c r="G187" s="140"/>
      <c r="H187" s="140"/>
    </row>
    <row r="188" spans="1:8" ht="11.1" customHeight="1" x14ac:dyDescent="0.2">
      <c r="A188" s="224" t="s">
        <v>414</v>
      </c>
      <c r="B188" s="228"/>
      <c r="C188" s="476">
        <f>B180</f>
        <v>3786</v>
      </c>
      <c r="D188" s="476"/>
      <c r="E188" s="476">
        <f>H180</f>
        <v>3786</v>
      </c>
      <c r="F188" s="477"/>
      <c r="G188" s="229"/>
      <c r="H188" s="229"/>
    </row>
    <row r="189" spans="1:8" ht="11.1" customHeight="1" x14ac:dyDescent="0.2">
      <c r="A189" s="226"/>
      <c r="B189" s="225"/>
      <c r="C189" s="478">
        <f>SUM(C186:C188)</f>
        <v>299636</v>
      </c>
      <c r="D189" s="478"/>
      <c r="E189" s="478">
        <f>SUM(E186:E188)</f>
        <v>224469.96</v>
      </c>
      <c r="F189" s="479"/>
      <c r="G189" s="226"/>
      <c r="H189" s="226"/>
    </row>
    <row r="190" spans="1:8" ht="11.1" customHeight="1" x14ac:dyDescent="0.2">
      <c r="A190" s="102"/>
      <c r="B190" s="102"/>
      <c r="C190" s="102"/>
      <c r="D190" s="102"/>
      <c r="E190" s="102"/>
      <c r="F190" s="102"/>
    </row>
    <row r="191" spans="1:8" ht="22.5" x14ac:dyDescent="0.2">
      <c r="A191" s="231" t="s">
        <v>415</v>
      </c>
      <c r="B191" s="473" t="s">
        <v>416</v>
      </c>
      <c r="C191" s="473"/>
      <c r="D191" s="473"/>
      <c r="E191" s="471">
        <f>E182+1700</f>
        <v>13580</v>
      </c>
      <c r="F191" s="472"/>
      <c r="G191" s="119"/>
      <c r="H191" s="119"/>
    </row>
    <row r="192" spans="1:8" ht="11.1" customHeight="1" x14ac:dyDescent="0.2">
      <c r="A192" s="102"/>
      <c r="B192" s="102"/>
      <c r="C192" s="102"/>
      <c r="D192" s="102"/>
      <c r="E192" s="102"/>
      <c r="F192" s="102"/>
    </row>
    <row r="193" spans="1:6" ht="11.1" customHeight="1" x14ac:dyDescent="0.2">
      <c r="A193" s="102"/>
      <c r="B193" s="102"/>
      <c r="C193" s="102"/>
      <c r="D193" s="102"/>
      <c r="E193" s="102"/>
      <c r="F193" s="102"/>
    </row>
    <row r="194" spans="1:6" ht="11.1" customHeight="1" x14ac:dyDescent="0.2">
      <c r="B194" s="142" t="str">
        <f>Folhas!J140</f>
        <v>Murici/Alagoas, 17 de julho de 2025</v>
      </c>
      <c r="C194" s="102"/>
      <c r="D194" s="102"/>
      <c r="E194" s="102"/>
    </row>
    <row r="195" spans="1:6" ht="11.1" customHeight="1" x14ac:dyDescent="0.2">
      <c r="B195" s="102"/>
      <c r="C195" s="102"/>
      <c r="D195" s="102"/>
      <c r="E195" s="102"/>
    </row>
    <row r="196" spans="1:6" ht="11.1" customHeight="1" x14ac:dyDescent="0.2">
      <c r="B196" s="102"/>
      <c r="C196" s="102"/>
      <c r="D196" s="102"/>
      <c r="E196" s="102"/>
    </row>
    <row r="197" spans="1:6" ht="11.1" customHeight="1" x14ac:dyDescent="0.2">
      <c r="B197" s="467"/>
      <c r="C197" s="467"/>
      <c r="D197" s="467"/>
      <c r="E197" s="467"/>
    </row>
    <row r="198" spans="1:6" ht="11.1" customHeight="1" x14ac:dyDescent="0.2">
      <c r="B198" s="468" t="s">
        <v>531</v>
      </c>
      <c r="C198" s="468"/>
      <c r="D198" s="468"/>
      <c r="E198" s="468"/>
    </row>
    <row r="199" spans="1:6" ht="11.1" customHeight="1" x14ac:dyDescent="0.2">
      <c r="B199" s="469" t="s">
        <v>532</v>
      </c>
      <c r="C199" s="469"/>
      <c r="D199" s="469"/>
      <c r="E199" s="469"/>
    </row>
    <row r="200" spans="1:6" ht="11.1" customHeight="1" x14ac:dyDescent="0.2"/>
    <row r="201" spans="1:6" ht="11.1" customHeight="1" x14ac:dyDescent="0.2"/>
    <row r="202" spans="1:6" ht="11.1" customHeight="1" x14ac:dyDescent="0.2"/>
    <row r="203" spans="1:6" ht="11.1" customHeight="1" x14ac:dyDescent="0.2"/>
    <row r="204" spans="1:6" ht="11.1" customHeight="1" x14ac:dyDescent="0.2"/>
    <row r="205" spans="1:6" ht="11.1" customHeight="1" x14ac:dyDescent="0.2"/>
    <row r="206" spans="1:6" ht="11.1" customHeight="1" x14ac:dyDescent="0.2"/>
    <row r="207" spans="1:6" ht="11.1" customHeight="1" x14ac:dyDescent="0.2"/>
    <row r="208" spans="1:6" ht="11.1" customHeight="1" x14ac:dyDescent="0.2"/>
    <row r="209" spans="1:8" ht="11.1" customHeight="1" x14ac:dyDescent="0.2"/>
    <row r="210" spans="1:8" ht="11.1" customHeight="1" x14ac:dyDescent="0.2"/>
    <row r="211" spans="1:8" ht="11.1" customHeight="1" x14ac:dyDescent="0.2"/>
    <row r="212" spans="1:8" ht="11.1" customHeight="1" x14ac:dyDescent="0.2"/>
    <row r="213" spans="1:8" ht="11.1" customHeight="1" x14ac:dyDescent="0.2"/>
    <row r="214" spans="1:8" ht="11.1" customHeight="1" x14ac:dyDescent="0.2"/>
    <row r="215" spans="1:8" ht="11.1" customHeight="1" x14ac:dyDescent="0.2"/>
    <row r="216" spans="1:8" ht="11.1" customHeight="1" x14ac:dyDescent="0.2"/>
    <row r="217" spans="1:8" ht="11.1" customHeight="1" x14ac:dyDescent="0.2"/>
    <row r="218" spans="1:8" ht="11.1" customHeight="1" x14ac:dyDescent="0.2"/>
    <row r="219" spans="1:8" ht="11.1" customHeight="1" x14ac:dyDescent="0.2"/>
    <row r="220" spans="1:8" ht="11.1" customHeight="1" x14ac:dyDescent="0.2"/>
    <row r="221" spans="1:8" ht="11.1" customHeight="1" x14ac:dyDescent="0.2"/>
    <row r="222" spans="1:8" ht="11.1" customHeight="1" x14ac:dyDescent="0.2"/>
    <row r="223" spans="1:8" ht="11.1" customHeight="1" x14ac:dyDescent="0.2">
      <c r="A223" s="226"/>
      <c r="B223" s="226"/>
      <c r="C223" s="226"/>
      <c r="D223" s="226"/>
      <c r="E223" s="226"/>
      <c r="F223" s="226"/>
      <c r="G223" s="226"/>
      <c r="H223" s="21" t="s">
        <v>417</v>
      </c>
    </row>
    <row r="224" spans="1:8" ht="11.1" customHeight="1" x14ac:dyDescent="0.2"/>
    <row r="225" spans="1:8" ht="11.1" customHeight="1" x14ac:dyDescent="0.2"/>
    <row r="226" spans="1:8" ht="11.1" customHeight="1" x14ac:dyDescent="0.2"/>
    <row r="227" spans="1:8" ht="11.1" customHeight="1" x14ac:dyDescent="0.2"/>
    <row r="228" spans="1:8" ht="11.1" customHeight="1" x14ac:dyDescent="0.2"/>
    <row r="229" spans="1:8" ht="11.1" customHeight="1" x14ac:dyDescent="0.2"/>
    <row r="230" spans="1:8" ht="11.1" customHeight="1" x14ac:dyDescent="0.2"/>
    <row r="231" spans="1:8" ht="11.1" customHeight="1" x14ac:dyDescent="0.2"/>
    <row r="232" spans="1:8" ht="11.1" customHeight="1" x14ac:dyDescent="0.2"/>
    <row r="233" spans="1:8" ht="11.1" customHeight="1" x14ac:dyDescent="0.2">
      <c r="A233" s="470" t="s">
        <v>399</v>
      </c>
      <c r="B233" s="470"/>
      <c r="C233" s="470"/>
      <c r="D233" s="470"/>
      <c r="E233" s="470"/>
      <c r="F233" s="470"/>
      <c r="G233" s="143" t="str">
        <f>Folhas!G1</f>
        <v>JULHO</v>
      </c>
      <c r="H233" s="143">
        <f>Folhas!I1</f>
        <v>2025</v>
      </c>
    </row>
    <row r="234" spans="1:8" ht="11.1" customHeight="1" x14ac:dyDescent="0.2">
      <c r="A234" s="142"/>
      <c r="B234" s="142"/>
    </row>
    <row r="235" spans="1:8" ht="11.1" customHeight="1" x14ac:dyDescent="0.2">
      <c r="A235" s="235" t="str">
        <f>Folhas!B123</f>
        <v>Nome</v>
      </c>
      <c r="B235" s="235" t="s">
        <v>246</v>
      </c>
      <c r="C235" s="235" t="s">
        <v>4</v>
      </c>
      <c r="D235" s="235" t="s">
        <v>11</v>
      </c>
      <c r="E235" s="235" t="s">
        <v>397</v>
      </c>
      <c r="F235" s="235" t="s">
        <v>402</v>
      </c>
      <c r="G235" s="235" t="s">
        <v>403</v>
      </c>
      <c r="H235" s="235" t="s">
        <v>217</v>
      </c>
    </row>
    <row r="236" spans="1:8" ht="11.1" customHeight="1" x14ac:dyDescent="0.2">
      <c r="A236" s="200" t="str">
        <f>Folhas!B177</f>
        <v>Adriano Correia da Silva</v>
      </c>
      <c r="B236" s="201">
        <f>Folhas!H177</f>
        <v>1420.8233333333333</v>
      </c>
      <c r="C236" s="201">
        <f>Folhas!I177</f>
        <v>0</v>
      </c>
      <c r="D236" s="201">
        <f>Folhas!J199</f>
        <v>0</v>
      </c>
      <c r="E236" s="201">
        <f>Folhas!K199</f>
        <v>0</v>
      </c>
      <c r="F236" s="201">
        <f>Folhas!L199</f>
        <v>0</v>
      </c>
      <c r="G236" s="201">
        <f>Folhas!M199</f>
        <v>0</v>
      </c>
      <c r="H236" s="201">
        <f t="shared" ref="H236" si="30">B236-C236-D236-E236-F236-G236</f>
        <v>1420.8233333333333</v>
      </c>
    </row>
    <row r="237" spans="1:8" ht="11.1" customHeight="1" x14ac:dyDescent="0.2">
      <c r="A237" s="196" t="str">
        <f>Folhas!B178</f>
        <v>Alane Cristina Dionisio de Oliveira</v>
      </c>
      <c r="B237" s="197">
        <f>Folhas!H178</f>
        <v>1420.8333333333333</v>
      </c>
      <c r="C237" s="197">
        <f>Folhas!I178</f>
        <v>0</v>
      </c>
      <c r="D237" s="197">
        <f>Folhas!J200</f>
        <v>0</v>
      </c>
      <c r="E237" s="197">
        <f>Folhas!K200</f>
        <v>0</v>
      </c>
      <c r="F237" s="197">
        <f>Folhas!L200</f>
        <v>0</v>
      </c>
      <c r="G237" s="197">
        <f>Folhas!M200</f>
        <v>0</v>
      </c>
      <c r="H237" s="197">
        <f t="shared" ref="H237:H253" si="31">B237-C237-D237-E237-F237-G237</f>
        <v>1420.8333333333333</v>
      </c>
    </row>
    <row r="238" spans="1:8" ht="11.1" customHeight="1" x14ac:dyDescent="0.2">
      <c r="A238" s="200" t="str">
        <f>Folhas!B179</f>
        <v>Allyssson Ranyere Lyra Palmeira</v>
      </c>
      <c r="B238" s="201">
        <f>Folhas!H179</f>
        <v>1550</v>
      </c>
      <c r="C238" s="201">
        <f>Folhas!I179</f>
        <v>0</v>
      </c>
      <c r="D238" s="201">
        <f>Folhas!J201</f>
        <v>0</v>
      </c>
      <c r="E238" s="201">
        <f>Folhas!K201</f>
        <v>0</v>
      </c>
      <c r="F238" s="201">
        <f>Folhas!L201</f>
        <v>0</v>
      </c>
      <c r="G238" s="201">
        <f>Folhas!M201</f>
        <v>0</v>
      </c>
      <c r="H238" s="201">
        <f t="shared" si="31"/>
        <v>1550</v>
      </c>
    </row>
    <row r="239" spans="1:8" ht="11.1" customHeight="1" x14ac:dyDescent="0.2">
      <c r="A239" s="196" t="str">
        <f>Folhas!B180</f>
        <v>Andrea Valdevino da Conceição</v>
      </c>
      <c r="B239" s="197">
        <f>Folhas!H180</f>
        <v>1550</v>
      </c>
      <c r="C239" s="197">
        <f>Folhas!I180</f>
        <v>0</v>
      </c>
      <c r="D239" s="197">
        <f>Folhas!J202</f>
        <v>0</v>
      </c>
      <c r="E239" s="197">
        <f>Folhas!K202</f>
        <v>0</v>
      </c>
      <c r="F239" s="197">
        <f>Folhas!L202</f>
        <v>0</v>
      </c>
      <c r="G239" s="197">
        <f>Folhas!M202</f>
        <v>0</v>
      </c>
      <c r="H239" s="197">
        <f t="shared" si="31"/>
        <v>1550</v>
      </c>
    </row>
    <row r="240" spans="1:8" ht="11.1" customHeight="1" x14ac:dyDescent="0.2">
      <c r="A240" s="200" t="str">
        <f>Folhas!B181</f>
        <v>Angela Maria de Lima</v>
      </c>
      <c r="B240" s="201">
        <f>Folhas!H181</f>
        <v>1833.3333333333333</v>
      </c>
      <c r="C240" s="201">
        <f>Folhas!I181</f>
        <v>0</v>
      </c>
      <c r="D240" s="201">
        <f>Folhas!J203</f>
        <v>0</v>
      </c>
      <c r="E240" s="201">
        <f>Folhas!K203</f>
        <v>0</v>
      </c>
      <c r="F240" s="201">
        <f>Folhas!L203</f>
        <v>0</v>
      </c>
      <c r="G240" s="201">
        <f>Folhas!M203</f>
        <v>0</v>
      </c>
      <c r="H240" s="201">
        <f t="shared" si="31"/>
        <v>1833.3333333333333</v>
      </c>
    </row>
    <row r="241" spans="1:8" ht="11.1" customHeight="1" x14ac:dyDescent="0.2">
      <c r="A241" s="196" t="str">
        <f>Folhas!B182</f>
        <v>Cicera Josuele Tenorio da Silva</v>
      </c>
      <c r="B241" s="197">
        <f>Folhas!H182</f>
        <v>1550</v>
      </c>
      <c r="C241" s="197">
        <f>Folhas!I182</f>
        <v>0</v>
      </c>
      <c r="D241" s="197">
        <f>Folhas!J204</f>
        <v>0</v>
      </c>
      <c r="E241" s="197">
        <f>Folhas!K204</f>
        <v>0</v>
      </c>
      <c r="F241" s="197">
        <f>Folhas!L204</f>
        <v>0</v>
      </c>
      <c r="G241" s="197">
        <f>Folhas!M204</f>
        <v>0</v>
      </c>
      <c r="H241" s="197">
        <f t="shared" si="31"/>
        <v>1550</v>
      </c>
    </row>
    <row r="242" spans="1:8" ht="11.1" customHeight="1" x14ac:dyDescent="0.2">
      <c r="A242" s="200" t="str">
        <f>Folhas!B183</f>
        <v>Debora Correia da Silva</v>
      </c>
      <c r="B242" s="201">
        <f>Folhas!H183</f>
        <v>1550</v>
      </c>
      <c r="C242" s="201">
        <f>Folhas!I183</f>
        <v>0</v>
      </c>
      <c r="D242" s="201">
        <f>Folhas!J205</f>
        <v>0</v>
      </c>
      <c r="E242" s="201">
        <f>Folhas!K205</f>
        <v>0</v>
      </c>
      <c r="F242" s="201">
        <f>Folhas!L205</f>
        <v>0</v>
      </c>
      <c r="G242" s="201">
        <f>Folhas!M205</f>
        <v>0</v>
      </c>
      <c r="H242" s="201">
        <f t="shared" si="31"/>
        <v>1550</v>
      </c>
    </row>
    <row r="243" spans="1:8" ht="11.1" customHeight="1" x14ac:dyDescent="0.2">
      <c r="A243" s="196" t="str">
        <f>Folhas!B184</f>
        <v>Gildenor Apolonio da Silva</v>
      </c>
      <c r="B243" s="197">
        <f>Folhas!H184</f>
        <v>2600</v>
      </c>
      <c r="C243" s="197">
        <f>Folhas!I184</f>
        <v>0</v>
      </c>
      <c r="D243" s="197">
        <f>Folhas!J206</f>
        <v>0</v>
      </c>
      <c r="E243" s="197">
        <f>Folhas!K206</f>
        <v>0</v>
      </c>
      <c r="F243" s="197">
        <f>Folhas!L206</f>
        <v>0</v>
      </c>
      <c r="G243" s="197">
        <f>Folhas!M206</f>
        <v>0</v>
      </c>
      <c r="H243" s="197">
        <f t="shared" si="31"/>
        <v>2600</v>
      </c>
    </row>
    <row r="244" spans="1:8" ht="11.1" customHeight="1" x14ac:dyDescent="0.2">
      <c r="A244" s="200" t="str">
        <f>Folhas!B185</f>
        <v>Ines Marinho de Melo</v>
      </c>
      <c r="B244" s="201">
        <f>Folhas!H185</f>
        <v>2600</v>
      </c>
      <c r="C244" s="201">
        <f>Folhas!I185</f>
        <v>0</v>
      </c>
      <c r="D244" s="201" t="e">
        <f>Folhas!#REF!</f>
        <v>#REF!</v>
      </c>
      <c r="E244" s="201" t="e">
        <f>Folhas!#REF!</f>
        <v>#REF!</v>
      </c>
      <c r="F244" s="201" t="e">
        <f>Folhas!#REF!</f>
        <v>#REF!</v>
      </c>
      <c r="G244" s="201" t="e">
        <f>Folhas!#REF!</f>
        <v>#REF!</v>
      </c>
      <c r="H244" s="201" t="e">
        <f t="shared" si="31"/>
        <v>#REF!</v>
      </c>
    </row>
    <row r="245" spans="1:8" ht="11.1" customHeight="1" x14ac:dyDescent="0.2">
      <c r="A245" s="196" t="str">
        <f>Folhas!B186</f>
        <v>Jackson Ferreira da Silva</v>
      </c>
      <c r="B245" s="197">
        <f>Folhas!H186</f>
        <v>1550</v>
      </c>
      <c r="C245" s="197">
        <f>Folhas!I186</f>
        <v>0</v>
      </c>
      <c r="D245" s="197" t="e">
        <f>Folhas!#REF!</f>
        <v>#REF!</v>
      </c>
      <c r="E245" s="197" t="e">
        <f>Folhas!#REF!</f>
        <v>#REF!</v>
      </c>
      <c r="F245" s="197" t="e">
        <f>Folhas!#REF!</f>
        <v>#REF!</v>
      </c>
      <c r="G245" s="197" t="e">
        <f>Folhas!#REF!</f>
        <v>#REF!</v>
      </c>
      <c r="H245" s="197" t="e">
        <f t="shared" si="31"/>
        <v>#REF!</v>
      </c>
    </row>
    <row r="246" spans="1:8" ht="11.1" customHeight="1" x14ac:dyDescent="0.2">
      <c r="A246" s="200" t="str">
        <f>Folhas!B187</f>
        <v>João Paulo Ferreira</v>
      </c>
      <c r="B246" s="201">
        <f>Folhas!H187</f>
        <v>1550</v>
      </c>
      <c r="C246" s="201">
        <f>Folhas!I187</f>
        <v>0</v>
      </c>
      <c r="D246" s="201">
        <f>Folhas!J207</f>
        <v>0</v>
      </c>
      <c r="E246" s="201">
        <f>Folhas!K207</f>
        <v>0</v>
      </c>
      <c r="F246" s="201">
        <f>Folhas!L207</f>
        <v>0</v>
      </c>
      <c r="G246" s="201">
        <f>Folhas!M207</f>
        <v>0</v>
      </c>
      <c r="H246" s="201">
        <f t="shared" si="31"/>
        <v>1550</v>
      </c>
    </row>
    <row r="247" spans="1:8" ht="11.1" customHeight="1" x14ac:dyDescent="0.2">
      <c r="A247" s="196" t="str">
        <f>Folhas!B188</f>
        <v>Jose Erisson da Silva</v>
      </c>
      <c r="B247" s="197">
        <f>Folhas!H188</f>
        <v>1033.3333333333333</v>
      </c>
      <c r="C247" s="197">
        <f>Folhas!I188</f>
        <v>0</v>
      </c>
      <c r="D247" s="197">
        <f>Folhas!J208</f>
        <v>0</v>
      </c>
      <c r="E247" s="197">
        <f>Folhas!K208</f>
        <v>0</v>
      </c>
      <c r="F247" s="197">
        <f>Folhas!L208</f>
        <v>0</v>
      </c>
      <c r="G247" s="197">
        <f>Folhas!M208</f>
        <v>0</v>
      </c>
      <c r="H247" s="197">
        <f t="shared" si="31"/>
        <v>1033.3333333333333</v>
      </c>
    </row>
    <row r="248" spans="1:8" ht="11.1" customHeight="1" x14ac:dyDescent="0.2">
      <c r="A248" s="200" t="str">
        <f>Folhas!B189</f>
        <v>Juarez Roberto da Silva</v>
      </c>
      <c r="B248" s="201">
        <f>Folhas!H189</f>
        <v>1420.8333333333333</v>
      </c>
      <c r="C248" s="201">
        <f>Folhas!I189</f>
        <v>0</v>
      </c>
      <c r="D248" s="201">
        <f>Folhas!J209</f>
        <v>0</v>
      </c>
      <c r="E248" s="201">
        <f>Folhas!K209</f>
        <v>0</v>
      </c>
      <c r="F248" s="201">
        <f>Folhas!L209</f>
        <v>0</v>
      </c>
      <c r="G248" s="201">
        <f>Folhas!M209</f>
        <v>0</v>
      </c>
      <c r="H248" s="201">
        <f t="shared" si="31"/>
        <v>1420.8333333333333</v>
      </c>
    </row>
    <row r="249" spans="1:8" ht="11.1" customHeight="1" x14ac:dyDescent="0.2">
      <c r="A249" s="196" t="str">
        <f>Folhas!B190</f>
        <v>Maria Lidiane da Silva Santos</v>
      </c>
      <c r="B249" s="197">
        <f>Folhas!H190</f>
        <v>1550</v>
      </c>
      <c r="C249" s="197">
        <f>Folhas!I190</f>
        <v>0</v>
      </c>
      <c r="D249" s="197">
        <f>Folhas!J210</f>
        <v>0</v>
      </c>
      <c r="E249" s="197">
        <f>Folhas!K210</f>
        <v>0</v>
      </c>
      <c r="F249" s="197">
        <f>Folhas!L210</f>
        <v>0</v>
      </c>
      <c r="G249" s="197">
        <f>Folhas!M210</f>
        <v>0</v>
      </c>
      <c r="H249" s="197">
        <f t="shared" si="31"/>
        <v>1550</v>
      </c>
    </row>
    <row r="250" spans="1:8" ht="11.1" customHeight="1" x14ac:dyDescent="0.2">
      <c r="A250" s="200" t="str">
        <f>Folhas!B191</f>
        <v>Maria Salete Miranda da Silva</v>
      </c>
      <c r="B250" s="201">
        <f>Folhas!H191</f>
        <v>1550</v>
      </c>
      <c r="C250" s="201">
        <f>Folhas!I191</f>
        <v>0</v>
      </c>
      <c r="D250" s="201">
        <f>Folhas!J211</f>
        <v>0</v>
      </c>
      <c r="E250" s="201">
        <f>Folhas!K211</f>
        <v>0</v>
      </c>
      <c r="F250" s="201">
        <f>Folhas!L211</f>
        <v>0</v>
      </c>
      <c r="G250" s="201">
        <f>Folhas!M211</f>
        <v>0</v>
      </c>
      <c r="H250" s="201">
        <f t="shared" si="31"/>
        <v>1550</v>
      </c>
    </row>
    <row r="251" spans="1:8" ht="11.1" customHeight="1" x14ac:dyDescent="0.2">
      <c r="A251" s="196" t="str">
        <f>Folhas!B192</f>
        <v>Mickaele da Silva Roseno</v>
      </c>
      <c r="B251" s="197">
        <f>Folhas!H192</f>
        <v>1291.6666666666665</v>
      </c>
      <c r="C251" s="197">
        <f>Folhas!I192</f>
        <v>0</v>
      </c>
      <c r="D251" s="197">
        <f>Folhas!J212</f>
        <v>0</v>
      </c>
      <c r="E251" s="197">
        <f>Folhas!K212</f>
        <v>0</v>
      </c>
      <c r="F251" s="197">
        <f>Folhas!L212</f>
        <v>0</v>
      </c>
      <c r="G251" s="197">
        <f>Folhas!M212</f>
        <v>0</v>
      </c>
      <c r="H251" s="197">
        <f t="shared" si="31"/>
        <v>1291.6666666666665</v>
      </c>
    </row>
    <row r="252" spans="1:8" ht="11.1" customHeight="1" x14ac:dyDescent="0.2">
      <c r="A252" s="200" t="str">
        <f>Folhas!B193</f>
        <v>Simone da Silva Ferreira</v>
      </c>
      <c r="B252" s="201">
        <f>Folhas!H193</f>
        <v>1550</v>
      </c>
      <c r="C252" s="201">
        <f>Folhas!I193</f>
        <v>0</v>
      </c>
      <c r="D252" s="201">
        <f>Folhas!J213</f>
        <v>0</v>
      </c>
      <c r="E252" s="201">
        <f>Folhas!K213</f>
        <v>0</v>
      </c>
      <c r="F252" s="201">
        <f>Folhas!L213</f>
        <v>0</v>
      </c>
      <c r="G252" s="201">
        <f>Folhas!M213</f>
        <v>0</v>
      </c>
      <c r="H252" s="201">
        <f t="shared" si="31"/>
        <v>1550</v>
      </c>
    </row>
    <row r="253" spans="1:8" ht="11.1" customHeight="1" x14ac:dyDescent="0.2">
      <c r="A253" s="196" t="str">
        <f>Folhas!B194</f>
        <v>Wedja dos Santos Silva</v>
      </c>
      <c r="B253" s="197">
        <f>Folhas!H194</f>
        <v>1550</v>
      </c>
      <c r="C253" s="197">
        <f>Folhas!I194</f>
        <v>0</v>
      </c>
      <c r="D253" s="197">
        <f>Folhas!J214</f>
        <v>0</v>
      </c>
      <c r="E253" s="197">
        <f>Folhas!K214</f>
        <v>0</v>
      </c>
      <c r="F253" s="197">
        <f>Folhas!L214</f>
        <v>0</v>
      </c>
      <c r="G253" s="197">
        <f>Folhas!M214</f>
        <v>0</v>
      </c>
      <c r="H253" s="197">
        <f t="shared" si="31"/>
        <v>1550</v>
      </c>
    </row>
    <row r="254" spans="1:8" ht="11.1" customHeight="1" x14ac:dyDescent="0.2"/>
    <row r="255" spans="1:8" ht="11.1" customHeight="1" x14ac:dyDescent="0.2">
      <c r="A255" s="81"/>
      <c r="B255" s="21">
        <f t="shared" ref="B255:H255" si="32">SUM(B236:B254)</f>
        <v>29120.82333333333</v>
      </c>
      <c r="C255" s="21">
        <f t="shared" si="32"/>
        <v>0</v>
      </c>
      <c r="D255" s="21" t="e">
        <f t="shared" si="32"/>
        <v>#REF!</v>
      </c>
      <c r="E255" s="21" t="e">
        <f t="shared" si="32"/>
        <v>#REF!</v>
      </c>
      <c r="F255" s="21" t="e">
        <f t="shared" si="32"/>
        <v>#REF!</v>
      </c>
      <c r="G255" s="21" t="e">
        <f t="shared" si="32"/>
        <v>#REF!</v>
      </c>
      <c r="H255" s="21" t="e">
        <f t="shared" si="32"/>
        <v>#REF!</v>
      </c>
    </row>
    <row r="256" spans="1:8" ht="11.1" customHeight="1" x14ac:dyDescent="0.2"/>
    <row r="257" spans="2:5" ht="11.1" customHeight="1" x14ac:dyDescent="0.2">
      <c r="D257" s="142" t="str">
        <f>Folhas!I199</f>
        <v>Murici/Alagoas, 23 de julho de 2025</v>
      </c>
    </row>
    <row r="258" spans="2:5" ht="11.1" customHeight="1" x14ac:dyDescent="0.2"/>
    <row r="259" spans="2:5" ht="11.1" customHeight="1" x14ac:dyDescent="0.2"/>
    <row r="260" spans="2:5" ht="11.1" customHeight="1" x14ac:dyDescent="0.2">
      <c r="B260" s="467"/>
      <c r="C260" s="467"/>
      <c r="D260" s="467"/>
      <c r="E260" s="467"/>
    </row>
    <row r="261" spans="2:5" ht="11.1" customHeight="1" x14ac:dyDescent="0.2">
      <c r="B261" s="468" t="s">
        <v>531</v>
      </c>
      <c r="C261" s="468"/>
      <c r="D261" s="468"/>
      <c r="E261" s="468"/>
    </row>
    <row r="262" spans="2:5" ht="11.1" customHeight="1" x14ac:dyDescent="0.2">
      <c r="B262" s="469" t="s">
        <v>532</v>
      </c>
      <c r="C262" s="469"/>
      <c r="D262" s="469"/>
      <c r="E262" s="469"/>
    </row>
    <row r="263" spans="2:5" ht="11.1" customHeight="1" x14ac:dyDescent="0.2"/>
    <row r="264" spans="2:5" ht="11.1" customHeight="1" x14ac:dyDescent="0.2"/>
    <row r="265" spans="2:5" ht="11.1" customHeight="1" x14ac:dyDescent="0.2"/>
    <row r="266" spans="2:5" ht="11.1" customHeight="1" x14ac:dyDescent="0.2"/>
    <row r="267" spans="2:5" ht="11.1" customHeight="1" x14ac:dyDescent="0.2"/>
    <row r="268" spans="2:5" ht="11.1" customHeight="1" x14ac:dyDescent="0.2"/>
    <row r="269" spans="2:5" ht="11.1" customHeight="1" x14ac:dyDescent="0.2"/>
    <row r="270" spans="2:5" ht="11.1" customHeight="1" x14ac:dyDescent="0.2"/>
  </sheetData>
  <mergeCells count="25">
    <mergeCell ref="A6:F6"/>
    <mergeCell ref="A185:B185"/>
    <mergeCell ref="C185:D185"/>
    <mergeCell ref="C186:D186"/>
    <mergeCell ref="E185:F185"/>
    <mergeCell ref="E186:F186"/>
    <mergeCell ref="A83:F83"/>
    <mergeCell ref="B39:E39"/>
    <mergeCell ref="B40:E40"/>
    <mergeCell ref="B38:E38"/>
    <mergeCell ref="C187:D187"/>
    <mergeCell ref="E187:F187"/>
    <mergeCell ref="C188:D188"/>
    <mergeCell ref="E188:F188"/>
    <mergeCell ref="C189:D189"/>
    <mergeCell ref="E189:F189"/>
    <mergeCell ref="B260:E260"/>
    <mergeCell ref="B261:E261"/>
    <mergeCell ref="B262:E262"/>
    <mergeCell ref="A233:F233"/>
    <mergeCell ref="E191:F191"/>
    <mergeCell ref="B191:D191"/>
    <mergeCell ref="B197:E197"/>
    <mergeCell ref="B198:E198"/>
    <mergeCell ref="B199:E199"/>
  </mergeCells>
  <pageMargins left="0.9055118110236221" right="0.51181102362204722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093D-1A39-46E1-838B-16C79897BC48}">
  <dimension ref="A1:N57"/>
  <sheetViews>
    <sheetView workbookViewId="0">
      <selection activeCell="E39" sqref="E39"/>
    </sheetView>
  </sheetViews>
  <sheetFormatPr defaultRowHeight="12.75" x14ac:dyDescent="0.2"/>
  <cols>
    <col min="1" max="1" width="17.28515625" customWidth="1"/>
    <col min="2" max="2" width="10.140625" bestFit="1" customWidth="1"/>
    <col min="3" max="12" width="9" bestFit="1" customWidth="1"/>
    <col min="13" max="13" width="9.85546875" bestFit="1" customWidth="1"/>
    <col min="14" max="14" width="10" customWidth="1"/>
    <col min="15" max="15" width="9.5703125" customWidth="1"/>
    <col min="16" max="21" width="8.28515625" customWidth="1"/>
  </cols>
  <sheetData>
    <row r="1" spans="1:3" ht="11.1" customHeight="1" x14ac:dyDescent="0.2">
      <c r="A1" s="59" t="s">
        <v>125</v>
      </c>
      <c r="B1" s="1"/>
    </row>
    <row r="2" spans="1:3" ht="11.1" customHeight="1" x14ac:dyDescent="0.2">
      <c r="A2" s="59" t="s">
        <v>151</v>
      </c>
      <c r="B2" s="1"/>
    </row>
    <row r="3" spans="1:3" ht="11.1" customHeight="1" x14ac:dyDescent="0.2">
      <c r="A3" s="457" t="s">
        <v>174</v>
      </c>
      <c r="B3" s="457"/>
    </row>
    <row r="4" spans="1:3" ht="11.1" customHeight="1" x14ac:dyDescent="0.2">
      <c r="A4" s="64" t="s">
        <v>152</v>
      </c>
      <c r="B4" s="65">
        <v>46150</v>
      </c>
    </row>
    <row r="5" spans="1:3" ht="11.1" customHeight="1" x14ac:dyDescent="0.2">
      <c r="A5" s="72" t="s">
        <v>153</v>
      </c>
      <c r="B5" s="73">
        <v>108900</v>
      </c>
    </row>
    <row r="6" spans="1:3" ht="11.1" customHeight="1" x14ac:dyDescent="0.2">
      <c r="A6" s="64" t="s">
        <v>154</v>
      </c>
      <c r="B6" s="65">
        <v>73750</v>
      </c>
    </row>
    <row r="7" spans="1:3" ht="11.1" customHeight="1" x14ac:dyDescent="0.2">
      <c r="A7" s="72" t="s">
        <v>155</v>
      </c>
      <c r="B7" s="73">
        <v>46500</v>
      </c>
    </row>
    <row r="8" spans="1:3" ht="11.1" customHeight="1" x14ac:dyDescent="0.2">
      <c r="A8" s="62"/>
      <c r="B8" s="63">
        <f>SUM(B4:B7)</f>
        <v>275300</v>
      </c>
    </row>
    <row r="9" spans="1:3" ht="11.1" customHeight="1" x14ac:dyDescent="0.2">
      <c r="A9" s="75" t="s">
        <v>156</v>
      </c>
      <c r="B9" s="73">
        <f>(B8)*21%</f>
        <v>57813</v>
      </c>
      <c r="C9" s="212">
        <v>0.21</v>
      </c>
    </row>
    <row r="10" spans="1:3" ht="11.1" customHeight="1" x14ac:dyDescent="0.2">
      <c r="A10" s="75"/>
      <c r="B10" s="73"/>
    </row>
    <row r="11" spans="1:3" ht="11.1" customHeight="1" x14ac:dyDescent="0.2">
      <c r="A11" s="62"/>
      <c r="B11" s="63">
        <f>SUM(B8:B10)</f>
        <v>333113</v>
      </c>
    </row>
    <row r="12" spans="1:3" ht="11.1" customHeight="1" x14ac:dyDescent="0.2">
      <c r="A12" s="72" t="s">
        <v>158</v>
      </c>
      <c r="B12" s="73">
        <f>(B11)/12</f>
        <v>27759.416666666668</v>
      </c>
    </row>
    <row r="13" spans="1:3" ht="11.1" customHeight="1" x14ac:dyDescent="0.2">
      <c r="A13" s="72" t="s">
        <v>159</v>
      </c>
      <c r="B13" s="73">
        <f>(B9)/12</f>
        <v>4817.75</v>
      </c>
    </row>
    <row r="14" spans="1:3" ht="11.1" customHeight="1" x14ac:dyDescent="0.2">
      <c r="A14" s="72" t="s">
        <v>160</v>
      </c>
      <c r="B14" s="73">
        <f>(B11/3)/12</f>
        <v>9253.1388888888887</v>
      </c>
    </row>
    <row r="15" spans="1:3" ht="11.1" customHeight="1" x14ac:dyDescent="0.2">
      <c r="A15" s="62"/>
      <c r="B15" s="63">
        <f>SUM(B12:B14)</f>
        <v>41830.305555555555</v>
      </c>
    </row>
    <row r="16" spans="1:3" ht="11.1" customHeight="1" x14ac:dyDescent="0.2">
      <c r="A16" s="62"/>
      <c r="B16" s="63">
        <f>B11+B15</f>
        <v>374943.30555555556</v>
      </c>
    </row>
    <row r="17" spans="1:14" ht="18.75" x14ac:dyDescent="0.2">
      <c r="A17" s="80"/>
      <c r="B17" s="80" t="s">
        <v>177</v>
      </c>
      <c r="C17" s="80" t="s">
        <v>178</v>
      </c>
      <c r="D17" s="80" t="s">
        <v>179</v>
      </c>
      <c r="E17" s="80" t="s">
        <v>180</v>
      </c>
      <c r="F17" s="80" t="s">
        <v>166</v>
      </c>
      <c r="G17" s="80" t="s">
        <v>167</v>
      </c>
      <c r="H17" s="80" t="s">
        <v>168</v>
      </c>
      <c r="I17" s="80" t="s">
        <v>169</v>
      </c>
      <c r="J17" s="80" t="s">
        <v>181</v>
      </c>
      <c r="K17" s="80" t="s">
        <v>182</v>
      </c>
      <c r="L17" s="80" t="s">
        <v>183</v>
      </c>
      <c r="M17" s="80" t="s">
        <v>184</v>
      </c>
      <c r="N17" s="79" t="s">
        <v>176</v>
      </c>
    </row>
    <row r="18" spans="1:14" x14ac:dyDescent="0.2">
      <c r="A18" s="84" t="s">
        <v>161</v>
      </c>
      <c r="B18" s="85">
        <v>25000</v>
      </c>
      <c r="C18" s="85">
        <v>15000</v>
      </c>
      <c r="D18" s="85">
        <v>0</v>
      </c>
      <c r="E18" s="85">
        <v>37500</v>
      </c>
      <c r="F18" s="85">
        <v>37500</v>
      </c>
      <c r="G18" s="85">
        <v>37500</v>
      </c>
      <c r="H18" s="85">
        <v>37500</v>
      </c>
      <c r="I18" s="85">
        <v>37500</v>
      </c>
      <c r="J18" s="85">
        <v>37500</v>
      </c>
      <c r="K18" s="85">
        <v>37500</v>
      </c>
      <c r="L18" s="85">
        <v>37500</v>
      </c>
      <c r="M18" s="85">
        <v>37500</v>
      </c>
      <c r="N18" s="85"/>
    </row>
    <row r="19" spans="1:14" ht="11.1" customHeight="1" x14ac:dyDescent="0.2">
      <c r="A19" s="81"/>
      <c r="B19" s="68" t="s">
        <v>147</v>
      </c>
      <c r="C19" s="68" t="s">
        <v>148</v>
      </c>
      <c r="D19" s="68" t="s">
        <v>164</v>
      </c>
      <c r="E19" s="68" t="s">
        <v>165</v>
      </c>
      <c r="F19" s="68" t="s">
        <v>166</v>
      </c>
      <c r="G19" s="68" t="s">
        <v>167</v>
      </c>
      <c r="H19" s="68" t="s">
        <v>168</v>
      </c>
      <c r="I19" s="68" t="s">
        <v>169</v>
      </c>
      <c r="J19" s="68" t="s">
        <v>170</v>
      </c>
      <c r="K19" s="68" t="s">
        <v>171</v>
      </c>
      <c r="L19" s="68" t="s">
        <v>172</v>
      </c>
      <c r="M19" s="68" t="s">
        <v>173</v>
      </c>
      <c r="N19" s="83" t="s">
        <v>176</v>
      </c>
    </row>
    <row r="20" spans="1:14" ht="11.1" customHeight="1" x14ac:dyDescent="0.2">
      <c r="A20" s="69" t="s">
        <v>162</v>
      </c>
      <c r="B20" s="148">
        <f>B16</f>
        <v>374943.30555555556</v>
      </c>
      <c r="C20" s="87">
        <f t="shared" ref="C20:M20" si="0">B22</f>
        <v>349943.30555555556</v>
      </c>
      <c r="D20" s="87">
        <f t="shared" si="0"/>
        <v>334943.30555555556</v>
      </c>
      <c r="E20" s="87">
        <f t="shared" si="0"/>
        <v>334943.30555555556</v>
      </c>
      <c r="F20" s="87">
        <f t="shared" si="0"/>
        <v>297443.30555555556</v>
      </c>
      <c r="G20" s="87">
        <f t="shared" si="0"/>
        <v>259943.30555555556</v>
      </c>
      <c r="H20" s="87">
        <f t="shared" si="0"/>
        <v>222443.30555555556</v>
      </c>
      <c r="I20" s="87">
        <f t="shared" si="0"/>
        <v>184943.30555555556</v>
      </c>
      <c r="J20" s="87">
        <f t="shared" si="0"/>
        <v>147443.30555555556</v>
      </c>
      <c r="K20" s="87">
        <f t="shared" si="0"/>
        <v>109943.30555555556</v>
      </c>
      <c r="L20" s="87">
        <f t="shared" si="0"/>
        <v>72443.305555555562</v>
      </c>
      <c r="M20" s="87">
        <f t="shared" si="0"/>
        <v>34943.305555555562</v>
      </c>
      <c r="N20" s="77"/>
    </row>
    <row r="21" spans="1:14" ht="11.1" customHeight="1" x14ac:dyDescent="0.2">
      <c r="A21" s="75" t="s">
        <v>163</v>
      </c>
      <c r="B21" s="76">
        <f t="shared" ref="B21:M21" si="1">-(B18)</f>
        <v>-25000</v>
      </c>
      <c r="C21" s="76">
        <f t="shared" si="1"/>
        <v>-15000</v>
      </c>
      <c r="D21" s="76">
        <f t="shared" si="1"/>
        <v>0</v>
      </c>
      <c r="E21" s="76">
        <f t="shared" si="1"/>
        <v>-37500</v>
      </c>
      <c r="F21" s="76">
        <f t="shared" si="1"/>
        <v>-37500</v>
      </c>
      <c r="G21" s="76">
        <f t="shared" si="1"/>
        <v>-37500</v>
      </c>
      <c r="H21" s="76">
        <f t="shared" si="1"/>
        <v>-37500</v>
      </c>
      <c r="I21" s="76">
        <f t="shared" si="1"/>
        <v>-37500</v>
      </c>
      <c r="J21" s="76">
        <f t="shared" si="1"/>
        <v>-37500</v>
      </c>
      <c r="K21" s="76">
        <f t="shared" si="1"/>
        <v>-37500</v>
      </c>
      <c r="L21" s="76">
        <f t="shared" si="1"/>
        <v>-37500</v>
      </c>
      <c r="M21" s="76">
        <f t="shared" si="1"/>
        <v>-37500</v>
      </c>
      <c r="N21" s="76"/>
    </row>
    <row r="22" spans="1:14" ht="11.1" customHeight="1" x14ac:dyDescent="0.2">
      <c r="A22" s="82"/>
      <c r="B22" s="30">
        <f>SUM(B20:B21)</f>
        <v>349943.30555555556</v>
      </c>
      <c r="C22" s="30">
        <f>SUM(C20:C21)</f>
        <v>334943.30555555556</v>
      </c>
      <c r="D22" s="30">
        <f>SUM(D20:D21)</f>
        <v>334943.30555555556</v>
      </c>
      <c r="E22" s="30">
        <f>SUM(E20:E21)</f>
        <v>297443.30555555556</v>
      </c>
      <c r="F22" s="30">
        <f>SUM(F20:F21)</f>
        <v>259943.30555555556</v>
      </c>
      <c r="G22" s="30">
        <f t="shared" ref="G22:M22" si="2">SUM(G20:G21)</f>
        <v>222443.30555555556</v>
      </c>
      <c r="H22" s="30">
        <f t="shared" si="2"/>
        <v>184943.30555555556</v>
      </c>
      <c r="I22" s="30">
        <f t="shared" si="2"/>
        <v>147443.30555555556</v>
      </c>
      <c r="J22" s="30">
        <f t="shared" si="2"/>
        <v>109943.30555555556</v>
      </c>
      <c r="K22" s="30">
        <f t="shared" si="2"/>
        <v>72443.305555555562</v>
      </c>
      <c r="L22" s="30">
        <f t="shared" si="2"/>
        <v>34943.305555555562</v>
      </c>
      <c r="M22" s="149">
        <f t="shared" si="2"/>
        <v>-2556.694444444438</v>
      </c>
      <c r="N22" s="30"/>
    </row>
    <row r="23" spans="1:14" ht="11.1" customHeight="1" x14ac:dyDescent="0.2">
      <c r="A23" s="78"/>
      <c r="B23" s="78"/>
    </row>
    <row r="24" spans="1:14" ht="11.1" customHeight="1" x14ac:dyDescent="0.2">
      <c r="A24" s="457" t="s">
        <v>175</v>
      </c>
      <c r="B24" s="457"/>
    </row>
    <row r="25" spans="1:14" ht="11.1" customHeight="1" x14ac:dyDescent="0.2">
      <c r="A25" s="64" t="s">
        <v>152</v>
      </c>
      <c r="B25" s="65">
        <v>46150</v>
      </c>
    </row>
    <row r="26" spans="1:14" ht="11.1" customHeight="1" x14ac:dyDescent="0.2">
      <c r="A26" s="72" t="s">
        <v>153</v>
      </c>
      <c r="B26" s="73">
        <v>108900</v>
      </c>
      <c r="C26" s="74"/>
      <c r="D26" s="74"/>
      <c r="E26" s="74"/>
      <c r="F26" s="74"/>
      <c r="G26" s="74"/>
      <c r="H26" s="74"/>
      <c r="I26" s="74"/>
    </row>
    <row r="27" spans="1:14" ht="11.1" customHeight="1" x14ac:dyDescent="0.2">
      <c r="A27" s="64" t="s">
        <v>154</v>
      </c>
      <c r="B27" s="65">
        <v>73750</v>
      </c>
      <c r="C27" s="74"/>
      <c r="D27" s="74"/>
      <c r="E27" s="74"/>
      <c r="F27" s="74"/>
      <c r="G27" s="74"/>
      <c r="H27" s="74"/>
      <c r="I27" s="74"/>
    </row>
    <row r="28" spans="1:14" ht="11.1" customHeight="1" x14ac:dyDescent="0.2">
      <c r="A28" s="72" t="s">
        <v>155</v>
      </c>
      <c r="B28" s="73">
        <v>46500</v>
      </c>
      <c r="C28" s="74"/>
      <c r="D28" s="74"/>
      <c r="E28" s="74"/>
      <c r="F28" s="74"/>
      <c r="G28" s="74"/>
      <c r="H28" s="74"/>
      <c r="I28" s="74"/>
    </row>
    <row r="29" spans="1:14" ht="11.1" customHeight="1" x14ac:dyDescent="0.2">
      <c r="A29" s="62"/>
      <c r="B29" s="63">
        <f>SUM(B25:B28)</f>
        <v>275300</v>
      </c>
      <c r="C29" s="74"/>
      <c r="D29" s="74"/>
      <c r="E29" s="74"/>
      <c r="F29" s="74"/>
      <c r="G29" s="74"/>
      <c r="H29" s="74"/>
      <c r="I29" s="74"/>
    </row>
    <row r="30" spans="1:14" ht="11.1" customHeight="1" x14ac:dyDescent="0.2">
      <c r="A30" s="75" t="s">
        <v>156</v>
      </c>
      <c r="B30" s="73">
        <f>(B29)*12%</f>
        <v>33036</v>
      </c>
      <c r="C30" s="212">
        <v>0.12</v>
      </c>
      <c r="D30" s="74"/>
      <c r="E30" s="74"/>
      <c r="F30" s="74"/>
      <c r="G30" s="74"/>
      <c r="H30" s="74"/>
      <c r="I30" s="74"/>
    </row>
    <row r="31" spans="1:14" ht="11.1" customHeight="1" x14ac:dyDescent="0.2">
      <c r="A31" s="75" t="s">
        <v>157</v>
      </c>
      <c r="B31" s="73"/>
      <c r="C31" s="74"/>
      <c r="D31" s="74"/>
      <c r="E31" s="74"/>
      <c r="F31" s="74"/>
      <c r="G31" s="74"/>
      <c r="H31" s="74"/>
      <c r="I31" s="74"/>
    </row>
    <row r="32" spans="1:14" ht="11.1" customHeight="1" x14ac:dyDescent="0.2">
      <c r="A32" s="62"/>
      <c r="B32" s="63">
        <f>SUM(B29:B31)</f>
        <v>308336</v>
      </c>
      <c r="C32" s="74"/>
      <c r="D32" s="74"/>
      <c r="E32" s="74"/>
      <c r="F32" s="74"/>
      <c r="G32" s="74"/>
      <c r="H32" s="74"/>
      <c r="I32" s="74"/>
    </row>
    <row r="33" spans="1:14" ht="11.1" customHeight="1" x14ac:dyDescent="0.2">
      <c r="A33" s="72" t="s">
        <v>158</v>
      </c>
      <c r="B33" s="73">
        <f>(B32)/12</f>
        <v>25694.666666666668</v>
      </c>
      <c r="C33" s="74"/>
      <c r="D33" s="74"/>
      <c r="E33" s="74"/>
      <c r="F33" s="74"/>
      <c r="G33" s="74"/>
      <c r="H33" s="74"/>
      <c r="I33" s="74"/>
    </row>
    <row r="34" spans="1:14" ht="11.1" customHeight="1" x14ac:dyDescent="0.2">
      <c r="A34" s="72" t="s">
        <v>159</v>
      </c>
      <c r="B34" s="73">
        <f>(B30)/12</f>
        <v>2753</v>
      </c>
      <c r="C34" s="74"/>
      <c r="D34" s="74"/>
      <c r="E34" s="74"/>
      <c r="F34" s="74"/>
      <c r="G34" s="74"/>
      <c r="H34" s="74"/>
      <c r="I34" s="74"/>
    </row>
    <row r="35" spans="1:14" ht="11.1" customHeight="1" x14ac:dyDescent="0.2">
      <c r="A35" s="72" t="s">
        <v>160</v>
      </c>
      <c r="B35" s="73">
        <f>(B32/3)/12</f>
        <v>8564.8888888888887</v>
      </c>
      <c r="C35" s="74"/>
      <c r="D35" s="74"/>
      <c r="E35" s="74"/>
      <c r="F35" s="74"/>
      <c r="G35" s="74"/>
      <c r="H35" s="74"/>
      <c r="I35" s="74"/>
    </row>
    <row r="36" spans="1:14" ht="11.1" customHeight="1" x14ac:dyDescent="0.2">
      <c r="A36" s="62"/>
      <c r="B36" s="63">
        <f>SUM(B33:B35)</f>
        <v>37012.555555555555</v>
      </c>
      <c r="C36" s="74"/>
      <c r="D36" s="74"/>
      <c r="E36" s="74"/>
      <c r="F36" s="74"/>
      <c r="G36" s="74"/>
      <c r="H36" s="74"/>
      <c r="I36" s="74"/>
    </row>
    <row r="37" spans="1:14" ht="11.1" customHeight="1" x14ac:dyDescent="0.2">
      <c r="A37" s="62"/>
      <c r="B37" s="63">
        <f>B32+B36</f>
        <v>345348.55555555556</v>
      </c>
      <c r="C37" s="74"/>
      <c r="D37" s="74"/>
      <c r="E37" s="74"/>
      <c r="F37" s="74"/>
      <c r="G37" s="74"/>
      <c r="H37" s="74"/>
      <c r="I37" s="74"/>
    </row>
    <row r="38" spans="1:14" ht="11.1" customHeight="1" x14ac:dyDescent="0.2">
      <c r="A38" s="80"/>
      <c r="B38" s="80" t="s">
        <v>177</v>
      </c>
      <c r="C38" s="80" t="s">
        <v>178</v>
      </c>
      <c r="D38" s="80" t="s">
        <v>179</v>
      </c>
      <c r="E38" s="80" t="s">
        <v>180</v>
      </c>
      <c r="F38" s="80" t="s">
        <v>166</v>
      </c>
      <c r="G38" s="80" t="s">
        <v>167</v>
      </c>
      <c r="H38" s="80" t="s">
        <v>168</v>
      </c>
      <c r="I38" s="80" t="s">
        <v>169</v>
      </c>
      <c r="J38" s="80" t="s">
        <v>181</v>
      </c>
      <c r="K38" s="80" t="s">
        <v>182</v>
      </c>
      <c r="L38" s="80" t="s">
        <v>183</v>
      </c>
      <c r="M38" s="80" t="s">
        <v>184</v>
      </c>
      <c r="N38" s="79" t="s">
        <v>176</v>
      </c>
    </row>
    <row r="39" spans="1:14" ht="11.1" customHeight="1" x14ac:dyDescent="0.2">
      <c r="A39" s="84" t="s">
        <v>161</v>
      </c>
      <c r="B39" s="85">
        <v>25000</v>
      </c>
      <c r="C39" s="85">
        <v>20000</v>
      </c>
      <c r="D39" s="85">
        <v>0</v>
      </c>
      <c r="E39" s="85">
        <v>33400</v>
      </c>
      <c r="F39" s="85">
        <v>33400</v>
      </c>
      <c r="G39" s="85">
        <v>33400</v>
      </c>
      <c r="H39" s="85">
        <v>33400</v>
      </c>
      <c r="I39" s="85">
        <v>33400</v>
      </c>
      <c r="J39" s="85">
        <v>33400</v>
      </c>
      <c r="K39" s="85">
        <v>33400</v>
      </c>
      <c r="L39" s="85">
        <v>33400</v>
      </c>
      <c r="M39" s="85">
        <v>33400</v>
      </c>
      <c r="N39" s="85">
        <f>B39+C39+D39+E39+F39+G39+H39+I39+J39+K39+L39+M39</f>
        <v>345600</v>
      </c>
    </row>
    <row r="40" spans="1:14" ht="11.1" customHeight="1" x14ac:dyDescent="0.2">
      <c r="A40" s="81"/>
      <c r="B40" s="68" t="s">
        <v>147</v>
      </c>
      <c r="C40" s="68" t="s">
        <v>148</v>
      </c>
      <c r="D40" s="68" t="s">
        <v>164</v>
      </c>
      <c r="E40" s="68" t="s">
        <v>165</v>
      </c>
      <c r="F40" s="68" t="s">
        <v>166</v>
      </c>
      <c r="G40" s="68" t="s">
        <v>167</v>
      </c>
      <c r="H40" s="68" t="s">
        <v>168</v>
      </c>
      <c r="I40" s="68" t="s">
        <v>169</v>
      </c>
      <c r="J40" s="68" t="s">
        <v>170</v>
      </c>
      <c r="K40" s="68" t="s">
        <v>171</v>
      </c>
      <c r="L40" s="68" t="s">
        <v>172</v>
      </c>
      <c r="M40" s="68" t="s">
        <v>173</v>
      </c>
      <c r="N40" s="83" t="s">
        <v>176</v>
      </c>
    </row>
    <row r="41" spans="1:14" ht="11.1" customHeight="1" x14ac:dyDescent="0.2">
      <c r="A41" s="69" t="s">
        <v>162</v>
      </c>
      <c r="B41" s="148">
        <f>B37</f>
        <v>345348.55555555556</v>
      </c>
      <c r="C41" s="87">
        <f t="shared" ref="C41:M41" si="3">B43</f>
        <v>320348.55555555556</v>
      </c>
      <c r="D41" s="87">
        <f t="shared" si="3"/>
        <v>300348.55555555556</v>
      </c>
      <c r="E41" s="87">
        <f t="shared" si="3"/>
        <v>300348.55555555556</v>
      </c>
      <c r="F41" s="87">
        <f t="shared" si="3"/>
        <v>266948.55555555556</v>
      </c>
      <c r="G41" s="87">
        <f t="shared" si="3"/>
        <v>233548.55555555556</v>
      </c>
      <c r="H41" s="87">
        <f t="shared" si="3"/>
        <v>200148.55555555556</v>
      </c>
      <c r="I41" s="87">
        <f t="shared" si="3"/>
        <v>166748.55555555556</v>
      </c>
      <c r="J41" s="87">
        <f t="shared" si="3"/>
        <v>133348.55555555556</v>
      </c>
      <c r="K41" s="87">
        <f t="shared" si="3"/>
        <v>99948.555555555562</v>
      </c>
      <c r="L41" s="87">
        <f t="shared" si="3"/>
        <v>66548.555555555562</v>
      </c>
      <c r="M41" s="87">
        <f t="shared" si="3"/>
        <v>33148.555555555562</v>
      </c>
      <c r="N41" s="77"/>
    </row>
    <row r="42" spans="1:14" ht="11.1" customHeight="1" x14ac:dyDescent="0.2">
      <c r="A42" s="75" t="s">
        <v>163</v>
      </c>
      <c r="B42" s="76">
        <f t="shared" ref="B42:M42" si="4">-(B39)</f>
        <v>-25000</v>
      </c>
      <c r="C42" s="76">
        <f t="shared" si="4"/>
        <v>-20000</v>
      </c>
      <c r="D42" s="76">
        <f t="shared" si="4"/>
        <v>0</v>
      </c>
      <c r="E42" s="76">
        <f t="shared" si="4"/>
        <v>-33400</v>
      </c>
      <c r="F42" s="76">
        <f t="shared" si="4"/>
        <v>-33400</v>
      </c>
      <c r="G42" s="76">
        <f t="shared" si="4"/>
        <v>-33400</v>
      </c>
      <c r="H42" s="76">
        <f t="shared" si="4"/>
        <v>-33400</v>
      </c>
      <c r="I42" s="76">
        <f t="shared" si="4"/>
        <v>-33400</v>
      </c>
      <c r="J42" s="76">
        <f t="shared" si="4"/>
        <v>-33400</v>
      </c>
      <c r="K42" s="76">
        <f t="shared" si="4"/>
        <v>-33400</v>
      </c>
      <c r="L42" s="76">
        <f t="shared" si="4"/>
        <v>-33400</v>
      </c>
      <c r="M42" s="76">
        <f t="shared" si="4"/>
        <v>-33400</v>
      </c>
      <c r="N42" s="76"/>
    </row>
    <row r="43" spans="1:14" ht="11.1" customHeight="1" x14ac:dyDescent="0.2">
      <c r="A43" s="82"/>
      <c r="B43" s="30">
        <f>SUM(B41:B42)</f>
        <v>320348.55555555556</v>
      </c>
      <c r="C43" s="30">
        <f>SUM(C41:C42)</f>
        <v>300348.55555555556</v>
      </c>
      <c r="D43" s="30">
        <f>SUM(D41:D42)</f>
        <v>300348.55555555556</v>
      </c>
      <c r="E43" s="30">
        <f>SUM(E41:E42)</f>
        <v>266948.55555555556</v>
      </c>
      <c r="F43" s="30">
        <f>SUM(F41:F42)</f>
        <v>233548.55555555556</v>
      </c>
      <c r="G43" s="30">
        <f t="shared" ref="G43" si="5">SUM(G41:G42)</f>
        <v>200148.55555555556</v>
      </c>
      <c r="H43" s="30">
        <f t="shared" ref="H43" si="6">SUM(H41:H42)</f>
        <v>166748.55555555556</v>
      </c>
      <c r="I43" s="30">
        <f t="shared" ref="I43" si="7">SUM(I41:I42)</f>
        <v>133348.55555555556</v>
      </c>
      <c r="J43" s="30">
        <f t="shared" ref="J43" si="8">SUM(J41:J42)</f>
        <v>99948.555555555562</v>
      </c>
      <c r="K43" s="30">
        <f t="shared" ref="K43" si="9">SUM(K41:K42)</f>
        <v>66548.555555555562</v>
      </c>
      <c r="L43" s="30">
        <f t="shared" ref="L43" si="10">SUM(L41:L42)</f>
        <v>33148.555555555562</v>
      </c>
      <c r="M43" s="146">
        <f t="shared" ref="M43" si="11">SUM(M41:M42)</f>
        <v>-251.44444444443798</v>
      </c>
      <c r="N43" s="30"/>
    </row>
    <row r="44" spans="1:14" ht="11.1" customHeight="1" x14ac:dyDescent="0.2">
      <c r="A44" s="74"/>
      <c r="B44" s="74"/>
      <c r="C44" s="74"/>
      <c r="D44" s="74"/>
      <c r="E44" s="74"/>
      <c r="F44" s="74"/>
      <c r="G44" s="74"/>
      <c r="H44" s="74"/>
      <c r="I44" s="74"/>
    </row>
    <row r="45" spans="1:14" ht="11.1" customHeight="1" x14ac:dyDescent="0.2">
      <c r="A45" s="74"/>
      <c r="B45" s="74"/>
      <c r="C45" s="74"/>
      <c r="D45" s="74"/>
      <c r="E45" s="74"/>
      <c r="F45" s="74"/>
      <c r="G45" s="74"/>
      <c r="H45" s="74"/>
      <c r="I45" s="74"/>
    </row>
    <row r="46" spans="1:14" ht="11.1" customHeight="1" x14ac:dyDescent="0.2">
      <c r="A46" s="457" t="s">
        <v>131</v>
      </c>
      <c r="B46" s="457"/>
      <c r="C46" s="74"/>
      <c r="D46" s="74"/>
      <c r="E46" s="74"/>
      <c r="F46" s="74"/>
      <c r="G46" s="74"/>
      <c r="H46" s="74"/>
      <c r="I46" s="74"/>
    </row>
    <row r="47" spans="1:14" ht="11.1" customHeight="1" x14ac:dyDescent="0.2">
      <c r="A47" s="64" t="s">
        <v>185</v>
      </c>
      <c r="B47" s="65">
        <v>16000</v>
      </c>
      <c r="C47" s="74"/>
      <c r="D47" s="74"/>
      <c r="E47" s="74"/>
      <c r="F47" s="74"/>
      <c r="G47" s="74"/>
      <c r="H47" s="74"/>
      <c r="I47" s="74"/>
    </row>
    <row r="48" spans="1:14" ht="11.1" customHeight="1" x14ac:dyDescent="0.2">
      <c r="A48" s="72"/>
      <c r="B48" s="73"/>
      <c r="C48" s="74"/>
      <c r="D48" s="74"/>
      <c r="E48" s="74"/>
      <c r="F48" s="74"/>
      <c r="G48" s="74"/>
      <c r="H48" s="74"/>
      <c r="I48" s="74"/>
    </row>
    <row r="49" spans="1:14" ht="11.1" customHeight="1" x14ac:dyDescent="0.2">
      <c r="A49" s="62"/>
      <c r="B49" s="86">
        <f>SUM(B47:B48)</f>
        <v>16000</v>
      </c>
      <c r="C49" s="74"/>
      <c r="D49" s="74"/>
      <c r="E49" s="74"/>
      <c r="F49" s="74"/>
      <c r="G49" s="74"/>
      <c r="H49" s="74"/>
      <c r="I49" s="74"/>
    </row>
    <row r="50" spans="1:14" ht="11.1" customHeight="1" x14ac:dyDescent="0.2">
      <c r="A50" s="80"/>
      <c r="B50" s="80" t="s">
        <v>177</v>
      </c>
      <c r="C50" s="80" t="s">
        <v>178</v>
      </c>
      <c r="D50" s="80" t="s">
        <v>179</v>
      </c>
      <c r="E50" s="80" t="s">
        <v>180</v>
      </c>
      <c r="F50" s="80" t="s">
        <v>166</v>
      </c>
      <c r="G50" s="80" t="s">
        <v>167</v>
      </c>
      <c r="H50" s="80" t="s">
        <v>168</v>
      </c>
      <c r="I50" s="80" t="s">
        <v>169</v>
      </c>
      <c r="J50" s="80" t="s">
        <v>181</v>
      </c>
      <c r="K50" s="80" t="s">
        <v>182</v>
      </c>
      <c r="L50" s="80" t="s">
        <v>183</v>
      </c>
      <c r="M50" s="80" t="s">
        <v>184</v>
      </c>
      <c r="N50" s="79" t="s">
        <v>176</v>
      </c>
    </row>
    <row r="51" spans="1:14" ht="11.1" customHeight="1" x14ac:dyDescent="0.2">
      <c r="A51" s="84" t="s">
        <v>161</v>
      </c>
      <c r="B51" s="85">
        <v>1000</v>
      </c>
      <c r="C51" s="85">
        <v>1500</v>
      </c>
      <c r="D51" s="85">
        <v>1600</v>
      </c>
      <c r="E51" s="85">
        <v>1600</v>
      </c>
      <c r="F51" s="85"/>
      <c r="G51" s="85"/>
      <c r="H51" s="85"/>
      <c r="I51" s="85"/>
      <c r="J51" s="85"/>
      <c r="K51" s="85"/>
      <c r="L51" s="85"/>
      <c r="M51" s="85"/>
      <c r="N51" s="85">
        <f>B51+C51+D51+E51+F51+G51+H51+I51+J51+K51+L51+M51</f>
        <v>5700</v>
      </c>
    </row>
    <row r="52" spans="1:14" ht="18.75" x14ac:dyDescent="0.2">
      <c r="A52" s="81"/>
      <c r="B52" s="68" t="s">
        <v>147</v>
      </c>
      <c r="C52" s="68" t="s">
        <v>148</v>
      </c>
      <c r="D52" s="68" t="s">
        <v>164</v>
      </c>
      <c r="E52" s="68" t="s">
        <v>165</v>
      </c>
      <c r="F52" s="68" t="s">
        <v>166</v>
      </c>
      <c r="G52" s="68" t="s">
        <v>167</v>
      </c>
      <c r="H52" s="68" t="s">
        <v>168</v>
      </c>
      <c r="I52" s="68" t="s">
        <v>169</v>
      </c>
      <c r="J52" s="68" t="s">
        <v>170</v>
      </c>
      <c r="K52" s="68" t="s">
        <v>171</v>
      </c>
      <c r="L52" s="68" t="s">
        <v>172</v>
      </c>
      <c r="M52" s="68" t="s">
        <v>173</v>
      </c>
      <c r="N52" s="83" t="s">
        <v>176</v>
      </c>
    </row>
    <row r="53" spans="1:14" ht="11.1" customHeight="1" x14ac:dyDescent="0.2">
      <c r="A53" s="69" t="s">
        <v>162</v>
      </c>
      <c r="B53" s="87">
        <f>B49</f>
        <v>16000</v>
      </c>
      <c r="C53" s="87">
        <f t="shared" ref="C53:M53" si="12">B55</f>
        <v>15000</v>
      </c>
      <c r="D53" s="87">
        <f t="shared" si="12"/>
        <v>13500</v>
      </c>
      <c r="E53" s="87">
        <f t="shared" si="12"/>
        <v>11900</v>
      </c>
      <c r="F53" s="87">
        <f t="shared" si="12"/>
        <v>10300</v>
      </c>
      <c r="G53" s="87">
        <f t="shared" si="12"/>
        <v>10300</v>
      </c>
      <c r="H53" s="87">
        <f t="shared" si="12"/>
        <v>10300</v>
      </c>
      <c r="I53" s="87">
        <f t="shared" si="12"/>
        <v>10300</v>
      </c>
      <c r="J53" s="87">
        <f t="shared" si="12"/>
        <v>10300</v>
      </c>
      <c r="K53" s="87">
        <f t="shared" si="12"/>
        <v>10300</v>
      </c>
      <c r="L53" s="87">
        <f t="shared" si="12"/>
        <v>10300</v>
      </c>
      <c r="M53" s="87">
        <f t="shared" si="12"/>
        <v>10300</v>
      </c>
      <c r="N53" s="77"/>
    </row>
    <row r="54" spans="1:14" ht="11.1" customHeight="1" x14ac:dyDescent="0.2">
      <c r="A54" s="75" t="s">
        <v>163</v>
      </c>
      <c r="B54" s="76">
        <f t="shared" ref="B54:M54" si="13">-(B51)</f>
        <v>-1000</v>
      </c>
      <c r="C54" s="76">
        <f t="shared" si="13"/>
        <v>-1500</v>
      </c>
      <c r="D54" s="76">
        <f t="shared" si="13"/>
        <v>-1600</v>
      </c>
      <c r="E54" s="76">
        <f t="shared" si="13"/>
        <v>-1600</v>
      </c>
      <c r="F54" s="76">
        <f t="shared" si="13"/>
        <v>0</v>
      </c>
      <c r="G54" s="76">
        <f t="shared" si="13"/>
        <v>0</v>
      </c>
      <c r="H54" s="76">
        <f t="shared" si="13"/>
        <v>0</v>
      </c>
      <c r="I54" s="76">
        <f t="shared" si="13"/>
        <v>0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3"/>
        <v>0</v>
      </c>
      <c r="N54" s="76"/>
    </row>
    <row r="55" spans="1:14" ht="11.1" customHeight="1" x14ac:dyDescent="0.2">
      <c r="A55" s="82"/>
      <c r="B55" s="30">
        <f>SUM(B53:B54)</f>
        <v>15000</v>
      </c>
      <c r="C55" s="30">
        <f>SUM(C53:C54)</f>
        <v>13500</v>
      </c>
      <c r="D55" s="30">
        <f>SUM(D53:D54)</f>
        <v>11900</v>
      </c>
      <c r="E55" s="30">
        <f>SUM(E53:E54)</f>
        <v>10300</v>
      </c>
      <c r="F55" s="30">
        <f>SUM(F53:F54)</f>
        <v>10300</v>
      </c>
      <c r="G55" s="30">
        <f t="shared" ref="G55:M55" si="14">SUM(G53:G54)</f>
        <v>10300</v>
      </c>
      <c r="H55" s="30">
        <f t="shared" si="14"/>
        <v>10300</v>
      </c>
      <c r="I55" s="30">
        <f t="shared" si="14"/>
        <v>10300</v>
      </c>
      <c r="J55" s="30">
        <f t="shared" si="14"/>
        <v>10300</v>
      </c>
      <c r="K55" s="30">
        <f t="shared" si="14"/>
        <v>10300</v>
      </c>
      <c r="L55" s="30">
        <f t="shared" si="14"/>
        <v>10300</v>
      </c>
      <c r="M55" s="30">
        <f t="shared" si="14"/>
        <v>10300</v>
      </c>
      <c r="N55" s="30"/>
    </row>
    <row r="56" spans="1:14" ht="11.1" customHeight="1" x14ac:dyDescent="0.2"/>
    <row r="57" spans="1:14" ht="11.1" customHeight="1" x14ac:dyDescent="0.2"/>
  </sheetData>
  <mergeCells count="3">
    <mergeCell ref="A3:B3"/>
    <mergeCell ref="A24:B24"/>
    <mergeCell ref="A46:B4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0A53-B124-4274-8D49-E0EF0F0F94C5}">
  <dimension ref="A1:J123"/>
  <sheetViews>
    <sheetView topLeftCell="A94" workbookViewId="0">
      <selection activeCell="G119" sqref="G119"/>
    </sheetView>
  </sheetViews>
  <sheetFormatPr defaultRowHeight="12.75" x14ac:dyDescent="0.2"/>
  <cols>
    <col min="1" max="1" width="18.7109375" style="88" customWidth="1"/>
    <col min="2" max="7" width="9.140625" style="88"/>
    <col min="8" max="8" width="16.7109375" style="88" customWidth="1"/>
    <col min="9" max="16384" width="9.140625" style="88"/>
  </cols>
  <sheetData>
    <row r="1" spans="1:10" ht="12" customHeight="1" x14ac:dyDescent="0.2">
      <c r="A1" s="90" t="s">
        <v>194</v>
      </c>
      <c r="B1" s="90"/>
      <c r="C1" s="90"/>
      <c r="D1" s="90"/>
      <c r="E1" s="90"/>
      <c r="F1" s="90"/>
      <c r="G1" s="90"/>
      <c r="H1" s="91" t="s">
        <v>189</v>
      </c>
      <c r="I1" s="373" t="s">
        <v>541</v>
      </c>
    </row>
    <row r="2" spans="1:10" ht="12" customHeight="1" x14ac:dyDescent="0.2">
      <c r="A2" s="92" t="s">
        <v>186</v>
      </c>
      <c r="B2" s="92">
        <v>2002</v>
      </c>
      <c r="C2" s="92" t="s">
        <v>190</v>
      </c>
      <c r="D2" s="90"/>
      <c r="E2" s="90"/>
      <c r="F2" s="90"/>
      <c r="G2" s="90"/>
      <c r="H2" s="90"/>
      <c r="I2" s="373"/>
    </row>
    <row r="3" spans="1:10" ht="12" customHeight="1" x14ac:dyDescent="0.2">
      <c r="A3" s="92" t="s">
        <v>187</v>
      </c>
      <c r="B3" s="90"/>
      <c r="C3" s="92" t="s">
        <v>191</v>
      </c>
      <c r="D3" s="90"/>
      <c r="E3" s="90"/>
      <c r="F3" s="90"/>
      <c r="G3" s="90"/>
      <c r="H3" s="90"/>
      <c r="I3" s="373"/>
    </row>
    <row r="4" spans="1:10" ht="12" customHeight="1" x14ac:dyDescent="0.2">
      <c r="A4" s="92" t="s">
        <v>188</v>
      </c>
      <c r="B4" s="93"/>
      <c r="C4" s="92" t="s">
        <v>192</v>
      </c>
      <c r="D4" s="90"/>
      <c r="E4" s="90"/>
      <c r="F4" s="90"/>
      <c r="G4" s="90"/>
      <c r="H4" s="90"/>
      <c r="I4" s="373"/>
    </row>
    <row r="5" spans="1:10" ht="12" customHeight="1" x14ac:dyDescent="0.2">
      <c r="A5" s="94"/>
      <c r="B5" s="94"/>
      <c r="C5" s="94"/>
      <c r="D5" s="94"/>
      <c r="E5" s="94"/>
      <c r="F5" s="94"/>
      <c r="G5" s="94"/>
      <c r="H5" s="94"/>
      <c r="I5" s="373"/>
    </row>
    <row r="6" spans="1:10" ht="12" customHeight="1" x14ac:dyDescent="0.2">
      <c r="A6" s="90"/>
      <c r="B6" s="93" t="s">
        <v>193</v>
      </c>
      <c r="C6" s="93"/>
      <c r="D6" s="92" t="str">
        <f>Folhas!B2</f>
        <v>1 - C O N T R A T A D O S</v>
      </c>
      <c r="E6" s="90"/>
      <c r="F6" s="90"/>
      <c r="G6" s="90"/>
      <c r="H6" s="95">
        <f>Folhas!H28</f>
        <v>39750</v>
      </c>
      <c r="I6" s="373"/>
    </row>
    <row r="7" spans="1:10" ht="12" customHeight="1" x14ac:dyDescent="0.2">
      <c r="A7" s="90"/>
      <c r="B7" s="90"/>
      <c r="C7" s="90"/>
      <c r="D7" s="92" t="s">
        <v>195</v>
      </c>
      <c r="E7" s="90"/>
      <c r="F7" s="90"/>
      <c r="G7" s="90"/>
      <c r="H7" s="95">
        <f>Folhas!I28</f>
        <v>3053.79</v>
      </c>
      <c r="I7" s="373"/>
      <c r="J7" s="150"/>
    </row>
    <row r="8" spans="1:10" ht="12" customHeight="1" x14ac:dyDescent="0.2">
      <c r="A8" s="90"/>
      <c r="B8" s="90"/>
      <c r="C8" s="90"/>
      <c r="D8" s="92" t="s">
        <v>196</v>
      </c>
      <c r="E8" s="90"/>
      <c r="F8" s="90"/>
      <c r="G8" s="90"/>
      <c r="H8" s="95">
        <f>-(Folhas!J28)</f>
        <v>0</v>
      </c>
      <c r="I8" s="373"/>
    </row>
    <row r="9" spans="1:10" ht="12" customHeight="1" x14ac:dyDescent="0.2">
      <c r="A9" s="94"/>
      <c r="B9" s="94"/>
      <c r="C9" s="94"/>
      <c r="D9" s="484" t="s">
        <v>517</v>
      </c>
      <c r="E9" s="484"/>
      <c r="F9" s="484"/>
      <c r="G9" s="484"/>
      <c r="H9" s="96">
        <f>SUM(H7:H8)</f>
        <v>3053.79</v>
      </c>
      <c r="I9" s="373"/>
    </row>
    <row r="10" spans="1:10" ht="12" customHeight="1" x14ac:dyDescent="0.2">
      <c r="A10" s="94"/>
      <c r="B10" s="94"/>
      <c r="C10" s="94"/>
      <c r="D10" s="484" t="s">
        <v>412</v>
      </c>
      <c r="E10" s="484"/>
      <c r="F10" s="484"/>
      <c r="G10" s="484"/>
      <c r="H10" s="96">
        <f>H6-H9</f>
        <v>36696.21</v>
      </c>
      <c r="I10" s="373"/>
    </row>
    <row r="11" spans="1:10" ht="12" customHeight="1" x14ac:dyDescent="0.2">
      <c r="A11" s="97"/>
      <c r="B11" s="97"/>
      <c r="C11" s="97"/>
      <c r="D11" s="97"/>
      <c r="E11" s="97"/>
      <c r="F11" s="98"/>
      <c r="G11" s="98"/>
      <c r="H11" s="99"/>
      <c r="I11" s="373"/>
    </row>
    <row r="12" spans="1:10" ht="12" customHeight="1" x14ac:dyDescent="0.2">
      <c r="A12" s="97"/>
      <c r="B12" s="97"/>
      <c r="C12" s="97"/>
      <c r="D12" s="97"/>
      <c r="E12" s="100" t="str">
        <f>Folhas!J140</f>
        <v>Murici/Alagoas, 17 de julho de 2025</v>
      </c>
      <c r="F12" s="98"/>
      <c r="G12" s="98"/>
      <c r="H12" s="99"/>
      <c r="I12" s="373"/>
    </row>
    <row r="13" spans="1:10" ht="12" customHeight="1" x14ac:dyDescent="0.2">
      <c r="A13" s="296" t="s">
        <v>189</v>
      </c>
      <c r="B13" s="97"/>
      <c r="C13" s="97"/>
      <c r="D13" s="97"/>
      <c r="E13" s="90"/>
      <c r="F13" s="90"/>
      <c r="G13" s="90"/>
      <c r="H13" s="91" t="s">
        <v>189</v>
      </c>
      <c r="I13" s="373"/>
    </row>
    <row r="14" spans="1:10" ht="12" customHeight="1" x14ac:dyDescent="0.2">
      <c r="A14" s="92" t="s">
        <v>186</v>
      </c>
      <c r="B14" s="92">
        <v>2002</v>
      </c>
      <c r="C14" s="92" t="s">
        <v>190</v>
      </c>
      <c r="D14" s="90"/>
      <c r="E14" s="90"/>
      <c r="F14" s="90"/>
      <c r="G14" s="90"/>
      <c r="H14" s="90"/>
      <c r="I14" s="373"/>
    </row>
    <row r="15" spans="1:10" ht="12" customHeight="1" x14ac:dyDescent="0.2">
      <c r="A15" s="92" t="s">
        <v>187</v>
      </c>
      <c r="B15" s="90"/>
      <c r="C15" s="92" t="s">
        <v>191</v>
      </c>
      <c r="D15" s="90"/>
      <c r="E15" s="90"/>
      <c r="F15" s="90"/>
      <c r="G15" s="90"/>
      <c r="H15" s="90"/>
      <c r="I15" s="373"/>
    </row>
    <row r="16" spans="1:10" ht="12" customHeight="1" x14ac:dyDescent="0.2">
      <c r="A16" s="92" t="s">
        <v>188</v>
      </c>
      <c r="B16" s="93"/>
      <c r="C16" s="92" t="s">
        <v>192</v>
      </c>
      <c r="D16" s="90"/>
      <c r="E16" s="90"/>
      <c r="F16" s="90"/>
      <c r="G16" s="90"/>
      <c r="H16" s="90"/>
      <c r="I16" s="373"/>
    </row>
    <row r="17" spans="1:10" ht="12" customHeight="1" x14ac:dyDescent="0.2">
      <c r="A17" s="94"/>
      <c r="B17" s="94"/>
      <c r="C17" s="94"/>
      <c r="D17" s="94"/>
      <c r="E17" s="94"/>
      <c r="F17" s="94"/>
      <c r="G17" s="94"/>
      <c r="H17" s="94"/>
      <c r="I17" s="373"/>
    </row>
    <row r="18" spans="1:10" ht="12" customHeight="1" x14ac:dyDescent="0.2">
      <c r="A18" s="90"/>
      <c r="B18" s="93" t="s">
        <v>197</v>
      </c>
      <c r="C18" s="93"/>
      <c r="D18" s="92" t="str">
        <f>Folhas!B29</f>
        <v>2_ A G.     P O L I T I C O S</v>
      </c>
      <c r="E18" s="90"/>
      <c r="F18" s="90"/>
      <c r="G18" s="90"/>
      <c r="H18" s="95">
        <f>Folhas!H43</f>
        <v>114400</v>
      </c>
      <c r="I18" s="373"/>
    </row>
    <row r="19" spans="1:10" ht="12" customHeight="1" x14ac:dyDescent="0.2">
      <c r="A19" s="90"/>
      <c r="B19" s="90"/>
      <c r="C19" s="93"/>
      <c r="D19" s="92" t="str">
        <f>Folhas!B54</f>
        <v>3_ A D M I N I S T R A T I V O</v>
      </c>
      <c r="E19" s="90"/>
      <c r="F19" s="90"/>
      <c r="G19" s="90"/>
      <c r="H19" s="95">
        <f>Folhas!H88</f>
        <v>88750</v>
      </c>
      <c r="I19" s="373"/>
    </row>
    <row r="20" spans="1:10" ht="12" customHeight="1" x14ac:dyDescent="0.2">
      <c r="A20" s="90"/>
      <c r="B20" s="90"/>
      <c r="C20" s="93"/>
      <c r="D20" s="92" t="str">
        <f>Folhas!B98</f>
        <v xml:space="preserve">4_ G A B I N E T E S </v>
      </c>
      <c r="E20" s="90"/>
      <c r="F20" s="90"/>
      <c r="G20" s="90"/>
      <c r="H20" s="95">
        <f>Folhas!H121</f>
        <v>43200</v>
      </c>
      <c r="I20" s="373"/>
    </row>
    <row r="21" spans="1:10" ht="12" customHeight="1" x14ac:dyDescent="0.2">
      <c r="A21" s="90"/>
      <c r="B21" s="90"/>
      <c r="C21" s="93"/>
      <c r="D21" s="92" t="str">
        <f>Folhas!B122</f>
        <v>6_ G R A T I F I C A Ç Õ E S</v>
      </c>
      <c r="E21" s="90"/>
      <c r="F21" s="90"/>
      <c r="G21" s="90"/>
      <c r="H21" s="95">
        <f>Folhas!H131</f>
        <v>9750</v>
      </c>
      <c r="I21" s="373"/>
    </row>
    <row r="22" spans="1:10" ht="12" customHeight="1" x14ac:dyDescent="0.2">
      <c r="A22" s="94"/>
      <c r="B22" s="94"/>
      <c r="C22" s="94"/>
      <c r="D22" s="94"/>
      <c r="E22" s="94"/>
      <c r="F22" s="484" t="s">
        <v>198</v>
      </c>
      <c r="G22" s="484"/>
      <c r="H22" s="96">
        <f>SUM(H18:H21)</f>
        <v>256100</v>
      </c>
      <c r="I22" s="373"/>
    </row>
    <row r="23" spans="1:10" ht="12" customHeight="1" x14ac:dyDescent="0.2">
      <c r="B23" s="92" t="s">
        <v>202</v>
      </c>
      <c r="C23" s="90"/>
      <c r="D23" s="92" t="s">
        <v>195</v>
      </c>
      <c r="E23" s="90"/>
      <c r="F23" s="90"/>
      <c r="G23" s="90"/>
      <c r="H23" s="95">
        <f>(Folhas!I43)+(Folhas!I88)+(Folhas!I121)+(Folhas!I131)</f>
        <v>22235.309999999998</v>
      </c>
      <c r="I23" s="373"/>
      <c r="J23" s="151">
        <f>-(H7)+H23</f>
        <v>19181.519999999997</v>
      </c>
    </row>
    <row r="24" spans="1:10" ht="12" customHeight="1" x14ac:dyDescent="0.2">
      <c r="A24" s="90"/>
      <c r="B24" s="90"/>
      <c r="C24" s="90"/>
      <c r="D24" s="92" t="s">
        <v>199</v>
      </c>
      <c r="E24" s="90"/>
      <c r="F24" s="90"/>
      <c r="G24" s="90"/>
      <c r="H24" s="95">
        <f>(Folhas!J43)+(Folhas!J88)+(Folhas!J121)+(Folhas!J131)</f>
        <v>18691.309999999994</v>
      </c>
      <c r="I24" s="373"/>
    </row>
    <row r="25" spans="1:10" ht="12" customHeight="1" x14ac:dyDescent="0.2">
      <c r="A25" s="90"/>
      <c r="B25" s="90"/>
      <c r="C25" s="90"/>
      <c r="D25" s="92" t="s">
        <v>252</v>
      </c>
      <c r="E25" s="90"/>
      <c r="F25" s="90"/>
      <c r="G25" s="90"/>
      <c r="H25" s="95">
        <f>(Folhas!K165)</f>
        <v>11880</v>
      </c>
      <c r="I25" s="373"/>
    </row>
    <row r="26" spans="1:10" ht="12" customHeight="1" x14ac:dyDescent="0.2">
      <c r="A26" s="90"/>
      <c r="B26" s="90"/>
      <c r="C26" s="90"/>
      <c r="D26" s="92" t="s">
        <v>253</v>
      </c>
      <c r="E26" s="90"/>
      <c r="F26" s="90"/>
      <c r="G26" s="90"/>
      <c r="H26" s="95">
        <f>(Folhas!K166)</f>
        <v>15519.630000000001</v>
      </c>
      <c r="I26" s="373"/>
    </row>
    <row r="27" spans="1:10" ht="12" customHeight="1" x14ac:dyDescent="0.2">
      <c r="A27" s="90"/>
      <c r="B27" s="90"/>
      <c r="C27" s="90"/>
      <c r="D27" s="92" t="s">
        <v>200</v>
      </c>
      <c r="E27" s="90"/>
      <c r="F27" s="90"/>
      <c r="G27" s="90"/>
      <c r="H27" s="95">
        <f>Folhas!K167</f>
        <v>3786</v>
      </c>
      <c r="I27" s="373"/>
    </row>
    <row r="28" spans="1:10" ht="12" customHeight="1" x14ac:dyDescent="0.2">
      <c r="A28" s="94"/>
      <c r="B28" s="94"/>
      <c r="C28" s="94"/>
      <c r="D28" s="94"/>
      <c r="E28" s="484" t="s">
        <v>201</v>
      </c>
      <c r="F28" s="484"/>
      <c r="G28" s="484"/>
      <c r="H28" s="96">
        <f>SUM(H23:H27)</f>
        <v>72112.25</v>
      </c>
      <c r="I28" s="373"/>
    </row>
    <row r="29" spans="1:10" ht="12" customHeight="1" x14ac:dyDescent="0.2">
      <c r="A29" s="94"/>
      <c r="B29" s="340"/>
      <c r="C29" s="339"/>
      <c r="D29" s="339" t="s">
        <v>412</v>
      </c>
      <c r="E29" s="339"/>
      <c r="F29" s="339"/>
      <c r="G29" s="339"/>
      <c r="H29" s="96">
        <f>H22-H28</f>
        <v>183987.75</v>
      </c>
      <c r="I29" s="373"/>
    </row>
    <row r="30" spans="1:10" ht="12" customHeight="1" x14ac:dyDescent="0.2">
      <c r="B30" s="97"/>
      <c r="C30" s="97"/>
      <c r="D30" s="97"/>
      <c r="E30" s="97"/>
      <c r="F30" s="98"/>
      <c r="G30" s="98"/>
      <c r="H30" s="99"/>
      <c r="I30" s="373"/>
    </row>
    <row r="31" spans="1:10" ht="12" customHeight="1" x14ac:dyDescent="0.2">
      <c r="A31" s="97"/>
      <c r="B31" s="97"/>
      <c r="C31" s="97"/>
      <c r="D31" s="97"/>
      <c r="E31" s="100" t="str">
        <f>Folhas!I170</f>
        <v>Murici/Alagoas, 17 de julho de 2025</v>
      </c>
      <c r="F31" s="98"/>
      <c r="G31" s="98"/>
      <c r="H31" s="99"/>
      <c r="I31" s="373"/>
    </row>
    <row r="32" spans="1:10" ht="12" customHeight="1" x14ac:dyDescent="0.2">
      <c r="A32" s="90" t="s">
        <v>194</v>
      </c>
      <c r="B32" s="90"/>
      <c r="C32" s="90"/>
      <c r="D32" s="90"/>
      <c r="E32" s="90"/>
      <c r="F32" s="90"/>
      <c r="G32" s="90"/>
      <c r="H32" s="91" t="s">
        <v>189</v>
      </c>
      <c r="I32" s="373"/>
    </row>
    <row r="33" spans="1:9" ht="12" customHeight="1" x14ac:dyDescent="0.2">
      <c r="A33" s="92" t="s">
        <v>186</v>
      </c>
      <c r="B33" s="92">
        <v>2002</v>
      </c>
      <c r="C33" s="92" t="s">
        <v>190</v>
      </c>
      <c r="D33" s="90"/>
      <c r="E33" s="90"/>
      <c r="F33" s="90"/>
      <c r="G33" s="90"/>
      <c r="H33" s="90"/>
      <c r="I33" s="373"/>
    </row>
    <row r="34" spans="1:9" ht="12" customHeight="1" x14ac:dyDescent="0.2">
      <c r="A34" s="92" t="s">
        <v>187</v>
      </c>
      <c r="B34" s="90"/>
      <c r="C34" s="92" t="s">
        <v>207</v>
      </c>
      <c r="D34" s="90"/>
      <c r="E34" s="90"/>
      <c r="F34" s="90"/>
      <c r="G34" s="90"/>
      <c r="H34" s="90"/>
      <c r="I34" s="373"/>
    </row>
    <row r="35" spans="1:9" ht="12" customHeight="1" x14ac:dyDescent="0.2">
      <c r="A35" s="92" t="s">
        <v>188</v>
      </c>
      <c r="B35" s="93"/>
      <c r="C35" s="92" t="s">
        <v>203</v>
      </c>
      <c r="D35" s="90"/>
      <c r="E35" s="90"/>
      <c r="F35" s="90"/>
      <c r="G35" s="90"/>
      <c r="H35" s="90"/>
      <c r="I35" s="373"/>
    </row>
    <row r="36" spans="1:9" ht="12" customHeight="1" x14ac:dyDescent="0.2">
      <c r="A36" s="94"/>
      <c r="B36" s="94"/>
      <c r="C36" s="94"/>
      <c r="D36" s="94"/>
      <c r="E36" s="94"/>
      <c r="F36" s="94"/>
      <c r="G36" s="94"/>
      <c r="H36" s="94"/>
      <c r="I36" s="373"/>
    </row>
    <row r="37" spans="1:9" ht="12" customHeight="1" x14ac:dyDescent="0.2">
      <c r="B37" s="93" t="s">
        <v>204</v>
      </c>
      <c r="C37" s="93"/>
      <c r="D37" s="92" t="s">
        <v>205</v>
      </c>
      <c r="E37" s="90"/>
      <c r="F37" s="90"/>
      <c r="G37" s="90"/>
      <c r="H37" s="95"/>
      <c r="I37" s="373"/>
    </row>
    <row r="38" spans="1:9" ht="12" customHeight="1" x14ac:dyDescent="0.2">
      <c r="A38" s="90"/>
      <c r="B38" s="92" t="s">
        <v>206</v>
      </c>
      <c r="C38" s="90"/>
      <c r="D38" s="92" t="s">
        <v>540</v>
      </c>
      <c r="E38" s="90"/>
      <c r="F38" s="90"/>
      <c r="G38" s="90"/>
      <c r="H38" s="95">
        <f>(Folhas!K163)</f>
        <v>25289.099999999995</v>
      </c>
      <c r="I38" s="373"/>
    </row>
    <row r="39" spans="1:9" ht="12" customHeight="1" x14ac:dyDescent="0.2">
      <c r="A39" s="90"/>
      <c r="B39" s="90"/>
      <c r="C39" s="90"/>
      <c r="D39" s="92"/>
      <c r="E39" s="90"/>
      <c r="F39" s="90"/>
      <c r="G39" s="90"/>
      <c r="H39" s="95"/>
      <c r="I39" s="373"/>
    </row>
    <row r="40" spans="1:9" ht="12" customHeight="1" x14ac:dyDescent="0.2">
      <c r="A40" s="94"/>
      <c r="B40" s="94"/>
      <c r="C40" s="94"/>
      <c r="D40" s="94"/>
      <c r="E40" s="94"/>
      <c r="F40" s="484" t="s">
        <v>3</v>
      </c>
      <c r="G40" s="484"/>
      <c r="H40" s="96">
        <f>SUM(H37:H39)</f>
        <v>25289.099999999995</v>
      </c>
      <c r="I40" s="373"/>
    </row>
    <row r="41" spans="1:9" ht="12" customHeight="1" x14ac:dyDescent="0.2">
      <c r="A41" s="90"/>
      <c r="B41" s="90"/>
      <c r="C41" s="90"/>
      <c r="D41" s="90"/>
      <c r="E41" s="90"/>
      <c r="F41" s="90"/>
      <c r="G41" s="90"/>
      <c r="H41" s="90"/>
      <c r="I41" s="373"/>
    </row>
    <row r="42" spans="1:9" ht="12" customHeight="1" x14ac:dyDescent="0.2">
      <c r="A42" s="90"/>
      <c r="B42" s="90"/>
      <c r="C42" s="90"/>
      <c r="D42" s="90"/>
      <c r="E42" s="92" t="str">
        <f>Folhas!I170</f>
        <v>Murici/Alagoas, 17 de julho de 2025</v>
      </c>
      <c r="F42" s="90"/>
      <c r="G42" s="90"/>
      <c r="H42" s="90"/>
      <c r="I42" s="373"/>
    </row>
    <row r="43" spans="1:9" ht="12" customHeight="1" x14ac:dyDescent="0.2">
      <c r="A43" s="90" t="s">
        <v>194</v>
      </c>
      <c r="B43" s="90"/>
      <c r="C43" s="90"/>
      <c r="D43" s="90"/>
      <c r="E43" s="90"/>
      <c r="F43" s="90"/>
      <c r="G43" s="90"/>
      <c r="H43" s="91" t="s">
        <v>189</v>
      </c>
      <c r="I43" s="373"/>
    </row>
    <row r="44" spans="1:9" ht="12" customHeight="1" x14ac:dyDescent="0.2">
      <c r="A44" s="92" t="s">
        <v>186</v>
      </c>
      <c r="B44" s="92"/>
      <c r="C44" s="92" t="s">
        <v>209</v>
      </c>
      <c r="D44" s="90"/>
      <c r="E44" s="90"/>
      <c r="F44" s="90"/>
      <c r="G44" s="90"/>
      <c r="H44" s="90"/>
      <c r="I44" s="373"/>
    </row>
    <row r="45" spans="1:9" ht="12" customHeight="1" x14ac:dyDescent="0.2">
      <c r="A45" s="92" t="s">
        <v>187</v>
      </c>
      <c r="B45" s="90"/>
      <c r="C45" s="92" t="s">
        <v>368</v>
      </c>
      <c r="D45" s="90"/>
      <c r="E45" s="90"/>
      <c r="F45" s="90"/>
      <c r="G45" s="90"/>
      <c r="H45" s="90"/>
      <c r="I45" s="373"/>
    </row>
    <row r="46" spans="1:9" ht="12" customHeight="1" x14ac:dyDescent="0.2">
      <c r="A46" s="92" t="s">
        <v>188</v>
      </c>
      <c r="B46" s="93"/>
      <c r="C46" s="92" t="s">
        <v>369</v>
      </c>
      <c r="D46" s="90"/>
      <c r="E46" s="90"/>
      <c r="F46" s="90"/>
      <c r="G46" s="90"/>
      <c r="H46" s="90"/>
      <c r="I46" s="373"/>
    </row>
    <row r="47" spans="1:9" ht="12" customHeight="1" x14ac:dyDescent="0.2">
      <c r="A47" s="94"/>
      <c r="B47" s="94"/>
      <c r="C47" s="94"/>
      <c r="D47" s="94"/>
      <c r="E47" s="94"/>
      <c r="F47" s="94"/>
      <c r="G47" s="94"/>
      <c r="H47" s="94"/>
      <c r="I47" s="373"/>
    </row>
    <row r="48" spans="1:9" ht="12" customHeight="1" x14ac:dyDescent="0.2">
      <c r="B48" s="93"/>
      <c r="C48" s="93"/>
      <c r="D48" s="92"/>
      <c r="E48" s="90"/>
      <c r="F48" s="90"/>
      <c r="G48" s="90"/>
      <c r="H48" s="95"/>
      <c r="I48" s="373"/>
    </row>
    <row r="49" spans="1:9" ht="12" customHeight="1" x14ac:dyDescent="0.2">
      <c r="A49" s="90"/>
      <c r="B49" s="92" t="s">
        <v>206</v>
      </c>
      <c r="C49" s="90"/>
      <c r="D49" s="92" t="s">
        <v>208</v>
      </c>
      <c r="E49" s="90"/>
      <c r="F49" s="90"/>
      <c r="G49" s="90"/>
      <c r="H49" s="95">
        <f>(Folhas!K164)</f>
        <v>18691.309999999994</v>
      </c>
      <c r="I49" s="373"/>
    </row>
    <row r="50" spans="1:9" ht="12" customHeight="1" x14ac:dyDescent="0.2">
      <c r="A50" s="90"/>
      <c r="B50" s="90"/>
      <c r="C50" s="90"/>
      <c r="D50" s="92"/>
      <c r="E50" s="90"/>
      <c r="F50" s="90"/>
      <c r="G50" s="90"/>
      <c r="H50" s="95"/>
      <c r="I50" s="373"/>
    </row>
    <row r="51" spans="1:9" ht="12" customHeight="1" x14ac:dyDescent="0.2">
      <c r="A51" s="94"/>
      <c r="B51" s="94"/>
      <c r="C51" s="94"/>
      <c r="D51" s="94"/>
      <c r="E51" s="94"/>
      <c r="F51" s="484"/>
      <c r="G51" s="484"/>
      <c r="H51" s="96">
        <f>SUM(H48:H50)</f>
        <v>18691.309999999994</v>
      </c>
      <c r="I51" s="373"/>
    </row>
    <row r="52" spans="1:9" ht="12" customHeight="1" x14ac:dyDescent="0.2">
      <c r="A52" s="90"/>
      <c r="B52" s="90"/>
      <c r="C52" s="90"/>
      <c r="D52" s="90"/>
      <c r="E52" s="90"/>
      <c r="F52" s="90"/>
      <c r="G52" s="90"/>
      <c r="H52" s="90"/>
      <c r="I52" s="373"/>
    </row>
    <row r="53" spans="1:9" ht="12" customHeight="1" x14ac:dyDescent="0.2">
      <c r="A53" s="90"/>
      <c r="B53" s="90"/>
      <c r="C53" s="90"/>
      <c r="D53" s="90"/>
      <c r="E53" s="92" t="str">
        <f>Folhas!I170</f>
        <v>Murici/Alagoas, 17 de julho de 2025</v>
      </c>
      <c r="F53" s="90"/>
      <c r="G53" s="90"/>
      <c r="H53" s="90"/>
      <c r="I53" s="373"/>
    </row>
    <row r="54" spans="1:9" ht="12" customHeight="1" x14ac:dyDescent="0.2">
      <c r="A54" s="90" t="s">
        <v>194</v>
      </c>
      <c r="B54" s="90"/>
      <c r="C54" s="90"/>
      <c r="D54" s="90"/>
      <c r="E54" s="90"/>
      <c r="F54" s="90"/>
      <c r="G54" s="90"/>
      <c r="H54" s="91" t="s">
        <v>189</v>
      </c>
      <c r="I54" s="373"/>
    </row>
    <row r="55" spans="1:9" ht="12" customHeight="1" x14ac:dyDescent="0.2">
      <c r="A55" s="90"/>
      <c r="B55" s="90"/>
      <c r="C55" s="90"/>
      <c r="D55" s="90"/>
      <c r="E55" s="92"/>
      <c r="F55" s="90"/>
      <c r="G55" s="90"/>
      <c r="H55" s="90"/>
      <c r="I55" s="373"/>
    </row>
    <row r="56" spans="1:9" ht="12" customHeight="1" x14ac:dyDescent="0.2">
      <c r="A56" s="90"/>
      <c r="B56" s="90"/>
      <c r="C56" s="90"/>
      <c r="D56" s="90"/>
      <c r="E56" s="92"/>
      <c r="F56" s="90"/>
      <c r="G56" s="90"/>
      <c r="H56" s="90"/>
      <c r="I56" s="373"/>
    </row>
    <row r="57" spans="1:9" ht="12" customHeight="1" x14ac:dyDescent="0.2">
      <c r="A57" s="90"/>
      <c r="B57" s="90"/>
      <c r="C57" s="90"/>
      <c r="D57" s="90"/>
      <c r="E57" s="92"/>
      <c r="F57" s="90"/>
      <c r="G57" s="90"/>
      <c r="H57" s="90"/>
      <c r="I57" s="373"/>
    </row>
    <row r="58" spans="1:9" ht="12" customHeight="1" x14ac:dyDescent="0.2">
      <c r="A58" s="90"/>
      <c r="B58" s="90"/>
      <c r="C58" s="90"/>
      <c r="D58" s="90"/>
      <c r="E58" s="92"/>
      <c r="F58" s="90"/>
      <c r="G58" s="90"/>
      <c r="H58" s="90"/>
      <c r="I58" s="373"/>
    </row>
    <row r="59" spans="1:9" ht="12" customHeight="1" x14ac:dyDescent="0.2">
      <c r="A59" s="90"/>
      <c r="B59" s="90"/>
      <c r="C59" s="90"/>
      <c r="D59" s="90"/>
      <c r="E59" s="92"/>
      <c r="F59" s="90"/>
      <c r="G59" s="90"/>
      <c r="H59" s="90"/>
      <c r="I59" s="373"/>
    </row>
    <row r="60" spans="1:9" ht="12" customHeight="1" x14ac:dyDescent="0.2">
      <c r="A60" s="90"/>
      <c r="B60" s="90"/>
      <c r="C60" s="90"/>
      <c r="D60" s="90"/>
      <c r="E60" s="92"/>
      <c r="F60" s="90"/>
      <c r="G60" s="90"/>
      <c r="H60" s="90"/>
      <c r="I60" s="373"/>
    </row>
    <row r="61" spans="1:9" ht="12" customHeight="1" x14ac:dyDescent="0.2">
      <c r="A61" s="90"/>
      <c r="B61" s="90"/>
      <c r="C61" s="90"/>
      <c r="D61" s="90"/>
      <c r="E61" s="92"/>
      <c r="F61" s="90"/>
      <c r="G61" s="90"/>
      <c r="H61" s="90"/>
      <c r="I61" s="373"/>
    </row>
    <row r="62" spans="1:9" ht="12" customHeight="1" x14ac:dyDescent="0.2">
      <c r="A62" s="90"/>
      <c r="B62" s="90"/>
      <c r="C62" s="90"/>
      <c r="D62" s="90"/>
      <c r="E62" s="92"/>
      <c r="F62" s="90"/>
      <c r="G62" s="90"/>
      <c r="H62" s="90"/>
      <c r="I62" s="373" t="s">
        <v>541</v>
      </c>
    </row>
    <row r="63" spans="1:9" ht="12" customHeight="1" x14ac:dyDescent="0.2">
      <c r="A63" s="90" t="s">
        <v>194</v>
      </c>
      <c r="B63" s="90"/>
      <c r="C63" s="90"/>
      <c r="D63" s="90"/>
      <c r="E63" s="90"/>
      <c r="F63" s="90"/>
      <c r="G63" s="90"/>
      <c r="H63" s="91" t="s">
        <v>189</v>
      </c>
      <c r="I63" s="373" t="s">
        <v>541</v>
      </c>
    </row>
    <row r="64" spans="1:9" ht="12" customHeight="1" x14ac:dyDescent="0.2">
      <c r="A64" s="92" t="s">
        <v>186</v>
      </c>
      <c r="B64" s="92"/>
      <c r="C64" s="92" t="s">
        <v>209</v>
      </c>
      <c r="D64" s="90"/>
      <c r="E64" s="90"/>
      <c r="F64" s="90"/>
      <c r="G64" s="90"/>
      <c r="H64" s="90"/>
      <c r="I64" s="373"/>
    </row>
    <row r="65" spans="1:9" ht="12" customHeight="1" x14ac:dyDescent="0.2">
      <c r="A65" s="92" t="s">
        <v>187</v>
      </c>
      <c r="B65" s="90"/>
      <c r="C65" s="92" t="s">
        <v>210</v>
      </c>
      <c r="D65" s="90"/>
      <c r="E65" s="90"/>
      <c r="F65" s="90"/>
      <c r="G65" s="90"/>
      <c r="H65" s="90"/>
      <c r="I65" s="373"/>
    </row>
    <row r="66" spans="1:9" ht="12" customHeight="1" x14ac:dyDescent="0.2">
      <c r="A66" s="92" t="s">
        <v>188</v>
      </c>
      <c r="B66" s="93"/>
      <c r="C66" s="92" t="s">
        <v>211</v>
      </c>
      <c r="D66" s="90"/>
      <c r="E66" s="90"/>
      <c r="F66" s="90"/>
      <c r="G66" s="90"/>
      <c r="H66" s="90"/>
      <c r="I66" s="373"/>
    </row>
    <row r="67" spans="1:9" ht="12" customHeight="1" x14ac:dyDescent="0.2">
      <c r="A67" s="94"/>
      <c r="B67" s="94"/>
      <c r="C67" s="94"/>
      <c r="D67" s="94"/>
      <c r="E67" s="94"/>
      <c r="F67" s="94"/>
      <c r="G67" s="94"/>
      <c r="H67" s="94"/>
      <c r="I67" s="373"/>
    </row>
    <row r="68" spans="1:9" ht="12" customHeight="1" x14ac:dyDescent="0.2">
      <c r="B68" s="93"/>
      <c r="C68" s="93"/>
      <c r="D68" s="92"/>
      <c r="E68" s="90"/>
      <c r="F68" s="90"/>
      <c r="G68" s="90"/>
      <c r="H68" s="95"/>
      <c r="I68" s="373"/>
    </row>
    <row r="69" spans="1:9" ht="12" customHeight="1" x14ac:dyDescent="0.2">
      <c r="A69" s="90"/>
      <c r="B69" s="92" t="s">
        <v>206</v>
      </c>
      <c r="C69" s="90"/>
      <c r="D69" s="95" t="str">
        <f>Folhas!G165</f>
        <v>CONSIGNADO CAIXA ECONOMICA</v>
      </c>
      <c r="E69" s="90"/>
      <c r="F69" s="90"/>
      <c r="G69" s="90"/>
      <c r="H69" s="95">
        <f>(Folhas!K165)</f>
        <v>11880</v>
      </c>
      <c r="I69" s="373"/>
    </row>
    <row r="70" spans="1:9" ht="12" customHeight="1" x14ac:dyDescent="0.2">
      <c r="A70" s="90"/>
      <c r="B70" s="90"/>
      <c r="C70" s="90"/>
      <c r="D70" s="92"/>
      <c r="E70" s="90"/>
      <c r="F70" s="90"/>
      <c r="G70" s="90"/>
      <c r="H70" s="95"/>
      <c r="I70" s="373" t="s">
        <v>541</v>
      </c>
    </row>
    <row r="71" spans="1:9" ht="12" customHeight="1" x14ac:dyDescent="0.2">
      <c r="A71" s="94"/>
      <c r="B71" s="94"/>
      <c r="C71" s="94"/>
      <c r="D71" s="94"/>
      <c r="E71" s="94"/>
      <c r="F71" s="484"/>
      <c r="G71" s="484"/>
      <c r="H71" s="96">
        <f>SUM(H68:H70)</f>
        <v>11880</v>
      </c>
      <c r="I71" s="373"/>
    </row>
    <row r="72" spans="1:9" ht="12" customHeight="1" x14ac:dyDescent="0.2">
      <c r="B72" s="90"/>
      <c r="C72" s="90"/>
      <c r="D72" s="90"/>
      <c r="E72" s="90"/>
      <c r="F72" s="90"/>
      <c r="G72" s="90"/>
      <c r="H72" s="90"/>
      <c r="I72" s="373"/>
    </row>
    <row r="73" spans="1:9" ht="12" customHeight="1" x14ac:dyDescent="0.2">
      <c r="A73" s="90"/>
      <c r="B73" s="90"/>
      <c r="C73" s="90"/>
      <c r="D73" s="90"/>
      <c r="E73" s="92" t="str">
        <f>Folhas!I170</f>
        <v>Murici/Alagoas, 17 de julho de 2025</v>
      </c>
      <c r="F73" s="90"/>
      <c r="G73" s="90"/>
      <c r="H73" s="90"/>
      <c r="I73" s="373"/>
    </row>
    <row r="74" spans="1:9" ht="12" customHeight="1" x14ac:dyDescent="0.2">
      <c r="A74" s="90" t="s">
        <v>194</v>
      </c>
      <c r="B74" s="90"/>
      <c r="C74" s="90"/>
      <c r="D74" s="90"/>
      <c r="E74" s="90"/>
      <c r="F74" s="90"/>
      <c r="G74" s="90"/>
      <c r="H74" s="91" t="s">
        <v>189</v>
      </c>
      <c r="I74" s="373"/>
    </row>
    <row r="75" spans="1:9" ht="12" customHeight="1" x14ac:dyDescent="0.2">
      <c r="A75" s="92" t="s">
        <v>186</v>
      </c>
      <c r="B75" s="92"/>
      <c r="C75" s="92" t="s">
        <v>209</v>
      </c>
      <c r="D75" s="90"/>
      <c r="E75" s="90"/>
      <c r="F75" s="90"/>
      <c r="G75" s="90"/>
      <c r="H75" s="90"/>
      <c r="I75" s="373"/>
    </row>
    <row r="76" spans="1:9" ht="12" customHeight="1" x14ac:dyDescent="0.2">
      <c r="A76" s="92" t="s">
        <v>187</v>
      </c>
      <c r="B76" s="90"/>
      <c r="C76" s="92" t="s">
        <v>212</v>
      </c>
      <c r="D76" s="90"/>
      <c r="E76" s="90"/>
      <c r="F76" s="90"/>
      <c r="G76" s="90"/>
      <c r="H76" s="90"/>
      <c r="I76" s="373"/>
    </row>
    <row r="77" spans="1:9" ht="12" customHeight="1" x14ac:dyDescent="0.2">
      <c r="A77" s="92" t="s">
        <v>188</v>
      </c>
      <c r="B77" s="93"/>
      <c r="C77" s="92" t="s">
        <v>370</v>
      </c>
      <c r="D77" s="90"/>
      <c r="E77" s="90"/>
      <c r="F77" s="90"/>
      <c r="G77" s="90"/>
      <c r="H77" s="90"/>
      <c r="I77" s="373"/>
    </row>
    <row r="78" spans="1:9" ht="12" customHeight="1" x14ac:dyDescent="0.2">
      <c r="A78" s="94"/>
      <c r="B78" s="94"/>
      <c r="C78" s="94"/>
      <c r="D78" s="94"/>
      <c r="E78" s="94"/>
      <c r="F78" s="94"/>
      <c r="G78" s="94"/>
      <c r="H78" s="94"/>
      <c r="I78" s="373"/>
    </row>
    <row r="79" spans="1:9" ht="12" customHeight="1" x14ac:dyDescent="0.2">
      <c r="B79" s="93"/>
      <c r="C79" s="93"/>
      <c r="D79" s="92"/>
      <c r="E79" s="90"/>
      <c r="F79" s="90"/>
      <c r="G79" s="90"/>
      <c r="H79" s="95"/>
      <c r="I79" s="373"/>
    </row>
    <row r="80" spans="1:9" ht="12" customHeight="1" x14ac:dyDescent="0.2">
      <c r="A80" s="90"/>
      <c r="B80" s="92" t="s">
        <v>206</v>
      </c>
      <c r="C80" s="90"/>
      <c r="D80" s="95" t="str">
        <f>Folhas!G166</f>
        <v>CONSIGNADO BANCO DO BRASIL</v>
      </c>
      <c r="E80" s="90"/>
      <c r="F80" s="90"/>
      <c r="G80" s="90"/>
      <c r="H80" s="95">
        <f>(Folhas!K166)</f>
        <v>15519.630000000001</v>
      </c>
      <c r="I80" s="373"/>
    </row>
    <row r="81" spans="1:9" ht="12" customHeight="1" x14ac:dyDescent="0.2">
      <c r="A81" s="90"/>
      <c r="B81" s="90"/>
      <c r="C81" s="90"/>
      <c r="D81" s="92"/>
      <c r="E81" s="90"/>
      <c r="F81" s="90"/>
      <c r="G81" s="90"/>
      <c r="H81" s="95"/>
      <c r="I81" s="373"/>
    </row>
    <row r="82" spans="1:9" ht="12" customHeight="1" x14ac:dyDescent="0.2">
      <c r="A82" s="94"/>
      <c r="B82" s="94"/>
      <c r="C82" s="94"/>
      <c r="D82" s="94"/>
      <c r="E82" s="94"/>
      <c r="F82" s="484"/>
      <c r="G82" s="484"/>
      <c r="H82" s="96">
        <f>SUM(H79:H81)</f>
        <v>15519.630000000001</v>
      </c>
      <c r="I82" s="373"/>
    </row>
    <row r="83" spans="1:9" ht="12" customHeight="1" x14ac:dyDescent="0.2">
      <c r="B83" s="90"/>
      <c r="C83" s="90"/>
      <c r="D83" s="90"/>
      <c r="E83" s="90"/>
      <c r="F83" s="90"/>
      <c r="G83" s="90"/>
      <c r="H83" s="90"/>
      <c r="I83" s="373"/>
    </row>
    <row r="84" spans="1:9" ht="12" customHeight="1" x14ac:dyDescent="0.2">
      <c r="A84" s="90"/>
      <c r="B84" s="90"/>
      <c r="C84" s="90"/>
      <c r="D84" s="90"/>
      <c r="E84" s="92" t="str">
        <f>Folhas!I170</f>
        <v>Murici/Alagoas, 17 de julho de 2025</v>
      </c>
      <c r="F84" s="90"/>
      <c r="G84" s="90"/>
      <c r="H84" s="90"/>
      <c r="I84" s="373"/>
    </row>
    <row r="85" spans="1:9" ht="12" customHeight="1" x14ac:dyDescent="0.2">
      <c r="A85" s="90" t="s">
        <v>194</v>
      </c>
      <c r="B85" s="90"/>
      <c r="C85" s="90"/>
      <c r="D85" s="90"/>
      <c r="E85" s="90"/>
      <c r="F85" s="90"/>
      <c r="G85" s="90"/>
      <c r="H85" s="91" t="s">
        <v>189</v>
      </c>
      <c r="I85" s="373"/>
    </row>
    <row r="86" spans="1:9" ht="12" customHeight="1" x14ac:dyDescent="0.2">
      <c r="A86" s="92" t="s">
        <v>186</v>
      </c>
      <c r="B86" s="92"/>
      <c r="C86" s="92" t="s">
        <v>209</v>
      </c>
      <c r="D86" s="90"/>
      <c r="E86" s="90"/>
      <c r="F86" s="90"/>
      <c r="G86" s="90"/>
      <c r="H86" s="90"/>
      <c r="I86" s="373"/>
    </row>
    <row r="87" spans="1:9" ht="12" customHeight="1" x14ac:dyDescent="0.2">
      <c r="A87" s="92"/>
      <c r="B87" s="90"/>
      <c r="C87" s="92"/>
      <c r="D87" s="90"/>
      <c r="E87" s="90"/>
      <c r="F87" s="90"/>
      <c r="G87" s="90"/>
      <c r="H87" s="90"/>
      <c r="I87" s="373"/>
    </row>
    <row r="88" spans="1:9" ht="12" customHeight="1" x14ac:dyDescent="0.2">
      <c r="A88" s="94"/>
      <c r="B88" s="94"/>
      <c r="C88" s="94"/>
      <c r="D88" s="94"/>
      <c r="E88" s="94"/>
      <c r="F88" s="94"/>
      <c r="G88" s="94"/>
      <c r="H88" s="94"/>
      <c r="I88" s="373"/>
    </row>
    <row r="89" spans="1:9" ht="12" customHeight="1" x14ac:dyDescent="0.2">
      <c r="B89" s="93"/>
      <c r="C89" s="93"/>
      <c r="D89" s="92"/>
      <c r="E89" s="90"/>
      <c r="F89" s="90"/>
      <c r="G89" s="90"/>
      <c r="H89" s="95"/>
      <c r="I89" s="373"/>
    </row>
    <row r="90" spans="1:9" ht="12" customHeight="1" x14ac:dyDescent="0.2">
      <c r="A90" s="90"/>
      <c r="B90" s="92" t="s">
        <v>206</v>
      </c>
      <c r="C90" s="90"/>
      <c r="D90" s="95" t="str">
        <f>Folhas!B133</f>
        <v>6_ P E N S A O    A L I M E N T C I A</v>
      </c>
      <c r="E90" s="90"/>
      <c r="F90" s="90"/>
      <c r="G90" s="90"/>
      <c r="H90" s="95"/>
      <c r="I90" s="373"/>
    </row>
    <row r="91" spans="1:9" ht="12" customHeight="1" x14ac:dyDescent="0.2">
      <c r="A91" s="90"/>
      <c r="B91" s="92" t="str">
        <f>Folhas!B136</f>
        <v>Ana Paula da Silva Batista</v>
      </c>
      <c r="C91" s="90"/>
      <c r="D91" s="92"/>
      <c r="E91" s="92" t="str">
        <f>Folhas!C136</f>
        <v>053.097.314-66</v>
      </c>
      <c r="F91" s="90"/>
      <c r="G91" s="90"/>
      <c r="H91" s="95">
        <f>Folhas!N136</f>
        <v>1518</v>
      </c>
      <c r="I91" s="373"/>
    </row>
    <row r="92" spans="1:9" ht="12" customHeight="1" x14ac:dyDescent="0.2">
      <c r="A92" s="90"/>
      <c r="B92" s="92" t="str">
        <f>Folhas!B137</f>
        <v>Milena Rakel Lopes Trajano</v>
      </c>
      <c r="C92" s="90"/>
      <c r="D92" s="92"/>
      <c r="E92" s="92" t="str">
        <f>Folhas!C137</f>
        <v>072.961.754-86</v>
      </c>
      <c r="F92" s="90"/>
      <c r="G92" s="90"/>
      <c r="H92" s="95">
        <f>Folhas!N137</f>
        <v>2268</v>
      </c>
      <c r="I92" s="373"/>
    </row>
    <row r="93" spans="1:9" ht="12" customHeight="1" x14ac:dyDescent="0.2">
      <c r="A93" s="90"/>
      <c r="B93" s="90"/>
      <c r="C93" s="90"/>
      <c r="D93" s="92"/>
      <c r="E93" s="90"/>
      <c r="F93" s="90"/>
      <c r="G93" s="90"/>
      <c r="H93" s="95"/>
      <c r="I93" s="373"/>
    </row>
    <row r="94" spans="1:9" ht="12" customHeight="1" x14ac:dyDescent="0.2">
      <c r="A94" s="94"/>
      <c r="B94" s="94"/>
      <c r="C94" s="94"/>
      <c r="D94" s="94"/>
      <c r="E94" s="94"/>
      <c r="F94" s="484"/>
      <c r="G94" s="484"/>
      <c r="H94" s="96">
        <f>SUM(H91:H93)</f>
        <v>3786</v>
      </c>
      <c r="I94" s="373"/>
    </row>
    <row r="95" spans="1:9" ht="12" customHeight="1" x14ac:dyDescent="0.2">
      <c r="B95" s="90"/>
      <c r="C95" s="90"/>
      <c r="D95" s="90"/>
      <c r="E95" s="90"/>
      <c r="F95" s="90"/>
      <c r="G95" s="90"/>
      <c r="H95" s="90"/>
      <c r="I95" s="373"/>
    </row>
    <row r="96" spans="1:9" ht="12" customHeight="1" x14ac:dyDescent="0.2">
      <c r="A96" s="90"/>
      <c r="B96" s="90"/>
      <c r="C96" s="90"/>
      <c r="D96" s="90"/>
      <c r="E96" s="92" t="str">
        <f>Folhas!I170</f>
        <v>Murici/Alagoas, 17 de julho de 2025</v>
      </c>
      <c r="F96" s="90"/>
      <c r="G96" s="90"/>
      <c r="H96" s="90"/>
      <c r="I96" s="373"/>
    </row>
    <row r="97" spans="1:9" ht="12" customHeight="1" x14ac:dyDescent="0.2">
      <c r="A97" s="90" t="s">
        <v>194</v>
      </c>
      <c r="B97" s="90"/>
      <c r="C97" s="90"/>
      <c r="D97" s="90"/>
      <c r="E97" s="90"/>
      <c r="F97" s="90"/>
      <c r="G97" s="90"/>
      <c r="H97" s="91" t="s">
        <v>189</v>
      </c>
      <c r="I97" s="373"/>
    </row>
    <row r="98" spans="1:9" ht="12" customHeight="1" x14ac:dyDescent="0.2">
      <c r="A98" s="92" t="s">
        <v>186</v>
      </c>
      <c r="B98" s="92">
        <v>2002</v>
      </c>
      <c r="C98" s="92" t="s">
        <v>190</v>
      </c>
      <c r="D98" s="90"/>
      <c r="E98" s="90"/>
      <c r="F98" s="90"/>
      <c r="G98" s="90"/>
      <c r="H98" s="90"/>
      <c r="I98" s="373"/>
    </row>
    <row r="99" spans="1:9" ht="12" customHeight="1" x14ac:dyDescent="0.2">
      <c r="A99" s="92" t="s">
        <v>187</v>
      </c>
      <c r="B99" s="90"/>
      <c r="C99" s="92" t="s">
        <v>191</v>
      </c>
      <c r="D99" s="90"/>
      <c r="E99" s="90"/>
      <c r="F99" s="90"/>
      <c r="G99" s="90"/>
      <c r="H99" s="90"/>
      <c r="I99" s="373"/>
    </row>
    <row r="100" spans="1:9" ht="12" customHeight="1" x14ac:dyDescent="0.2">
      <c r="A100" s="92" t="s">
        <v>188</v>
      </c>
      <c r="B100" s="93"/>
      <c r="C100" s="92" t="s">
        <v>192</v>
      </c>
      <c r="D100" s="90"/>
      <c r="E100" s="90"/>
      <c r="F100" s="90"/>
      <c r="G100" s="90"/>
      <c r="H100" s="90"/>
      <c r="I100" s="373"/>
    </row>
    <row r="101" spans="1:9" ht="12" customHeight="1" x14ac:dyDescent="0.2">
      <c r="A101" s="94"/>
      <c r="B101" s="94"/>
      <c r="C101" s="94"/>
      <c r="D101" s="94"/>
      <c r="E101" s="94"/>
      <c r="F101" s="94"/>
      <c r="G101" s="94"/>
      <c r="H101" s="94"/>
      <c r="I101" s="373"/>
    </row>
    <row r="102" spans="1:9" ht="12" customHeight="1" x14ac:dyDescent="0.2">
      <c r="A102" s="90"/>
      <c r="B102" s="93" t="s">
        <v>197</v>
      </c>
      <c r="C102" s="93"/>
      <c r="D102" s="92" t="str">
        <f>Folhas!B174</f>
        <v>FOLHA  DECIMO</v>
      </c>
      <c r="E102" s="90"/>
      <c r="F102" s="90"/>
      <c r="G102" s="90"/>
      <c r="H102" s="95">
        <f>Folhas!H197</f>
        <v>29120.82333333333</v>
      </c>
      <c r="I102" s="373"/>
    </row>
    <row r="103" spans="1:9" ht="12" customHeight="1" x14ac:dyDescent="0.2">
      <c r="A103" s="90"/>
      <c r="B103" s="90"/>
      <c r="C103" s="90"/>
      <c r="D103" s="92" t="s">
        <v>195</v>
      </c>
      <c r="E103" s="90"/>
      <c r="F103" s="90"/>
      <c r="G103" s="90"/>
      <c r="H103" s="95">
        <f>-(Folhas!I197)</f>
        <v>0</v>
      </c>
      <c r="I103" s="373"/>
    </row>
    <row r="104" spans="1:9" ht="12" customHeight="1" x14ac:dyDescent="0.2">
      <c r="A104" s="90"/>
      <c r="B104" s="90"/>
      <c r="C104" s="90"/>
      <c r="D104" s="92" t="s">
        <v>196</v>
      </c>
      <c r="E104" s="90"/>
      <c r="F104" s="90"/>
      <c r="G104" s="90"/>
      <c r="H104" s="95">
        <f>-(Folhas!J197)</f>
        <v>0</v>
      </c>
      <c r="I104" s="373"/>
    </row>
    <row r="105" spans="1:9" ht="12" customHeight="1" x14ac:dyDescent="0.2">
      <c r="A105" s="94"/>
      <c r="B105" s="94"/>
      <c r="C105" s="94"/>
      <c r="D105" s="484" t="s">
        <v>412</v>
      </c>
      <c r="E105" s="484"/>
      <c r="F105" s="484"/>
      <c r="G105" s="484"/>
      <c r="H105" s="96">
        <f>SUM(H102:H104)</f>
        <v>29120.82333333333</v>
      </c>
      <c r="I105" s="373"/>
    </row>
    <row r="106" spans="1:9" ht="12" customHeight="1" x14ac:dyDescent="0.2">
      <c r="I106" s="373"/>
    </row>
    <row r="107" spans="1:9" ht="12" customHeight="1" x14ac:dyDescent="0.2">
      <c r="A107" s="90"/>
      <c r="B107" s="90"/>
      <c r="C107" s="90"/>
      <c r="D107" s="90"/>
      <c r="E107" s="92" t="str">
        <f>Folhas!I199</f>
        <v>Murici/Alagoas, 23 de julho de 2025</v>
      </c>
      <c r="F107" s="90"/>
      <c r="G107" s="90"/>
      <c r="H107" s="90"/>
      <c r="I107" s="373"/>
    </row>
    <row r="108" spans="1:9" ht="12" customHeight="1" x14ac:dyDescent="0.2">
      <c r="A108" s="90" t="s">
        <v>194</v>
      </c>
      <c r="B108" s="90"/>
      <c r="C108" s="90"/>
      <c r="D108" s="90"/>
      <c r="E108" s="90"/>
      <c r="F108" s="90"/>
      <c r="G108" s="90"/>
      <c r="H108" s="91" t="s">
        <v>189</v>
      </c>
      <c r="I108" s="373"/>
    </row>
    <row r="109" spans="1:9" ht="12" customHeight="1" x14ac:dyDescent="0.2">
      <c r="I109" s="373"/>
    </row>
    <row r="110" spans="1:9" ht="12" customHeight="1" x14ac:dyDescent="0.2">
      <c r="I110" s="373"/>
    </row>
    <row r="111" spans="1:9" ht="12" customHeight="1" x14ac:dyDescent="0.2">
      <c r="I111" s="373"/>
    </row>
    <row r="112" spans="1:9" ht="12" customHeight="1" x14ac:dyDescent="0.2">
      <c r="I112" s="373"/>
    </row>
    <row r="113" spans="9:9" ht="12" customHeight="1" x14ac:dyDescent="0.2">
      <c r="I113" s="373"/>
    </row>
    <row r="114" spans="9:9" ht="12" customHeight="1" x14ac:dyDescent="0.2">
      <c r="I114" s="373"/>
    </row>
    <row r="115" spans="9:9" x14ac:dyDescent="0.2">
      <c r="I115" s="373"/>
    </row>
    <row r="116" spans="9:9" x14ac:dyDescent="0.2">
      <c r="I116" s="373"/>
    </row>
    <row r="117" spans="9:9" x14ac:dyDescent="0.2">
      <c r="I117" s="373"/>
    </row>
    <row r="118" spans="9:9" x14ac:dyDescent="0.2">
      <c r="I118" s="373"/>
    </row>
    <row r="119" spans="9:9" x14ac:dyDescent="0.2">
      <c r="I119" s="373"/>
    </row>
    <row r="120" spans="9:9" x14ac:dyDescent="0.2">
      <c r="I120" s="373"/>
    </row>
    <row r="121" spans="9:9" x14ac:dyDescent="0.2">
      <c r="I121" s="373"/>
    </row>
    <row r="122" spans="9:9" x14ac:dyDescent="0.2">
      <c r="I122" s="373"/>
    </row>
    <row r="123" spans="9:9" x14ac:dyDescent="0.2">
      <c r="I123" s="373" t="s">
        <v>541</v>
      </c>
    </row>
  </sheetData>
  <mergeCells count="10">
    <mergeCell ref="D105:G105"/>
    <mergeCell ref="D9:G9"/>
    <mergeCell ref="F22:G22"/>
    <mergeCell ref="E28:G28"/>
    <mergeCell ref="F40:G40"/>
    <mergeCell ref="F51:G51"/>
    <mergeCell ref="F71:G71"/>
    <mergeCell ref="F82:G82"/>
    <mergeCell ref="F94:G94"/>
    <mergeCell ref="D10:G10"/>
  </mergeCells>
  <pageMargins left="0.19685039370078741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BC6F-3730-4BDD-9917-619054C763C1}">
  <dimension ref="A1:G271"/>
  <sheetViews>
    <sheetView tabSelected="1" topLeftCell="A214" workbookViewId="0">
      <selection activeCell="J244" sqref="J244"/>
    </sheetView>
  </sheetViews>
  <sheetFormatPr defaultRowHeight="12.75" x14ac:dyDescent="0.2"/>
  <cols>
    <col min="1" max="1" width="25.7109375" bestFit="1" customWidth="1"/>
    <col min="2" max="2" width="14" bestFit="1" customWidth="1"/>
    <col min="3" max="3" width="18.28515625" bestFit="1" customWidth="1"/>
    <col min="4" max="4" width="7.7109375" customWidth="1"/>
    <col min="5" max="5" width="10.5703125" customWidth="1"/>
    <col min="7" max="7" width="7.85546875" bestFit="1" customWidth="1"/>
  </cols>
  <sheetData>
    <row r="1" spans="1:7" ht="11.1" customHeight="1" x14ac:dyDescent="0.2"/>
    <row r="2" spans="1:7" ht="11.1" customHeight="1" x14ac:dyDescent="0.2"/>
    <row r="3" spans="1:7" ht="11.1" customHeight="1" x14ac:dyDescent="0.2"/>
    <row r="4" spans="1:7" ht="11.1" customHeight="1" x14ac:dyDescent="0.2"/>
    <row r="5" spans="1:7" ht="11.1" customHeight="1" x14ac:dyDescent="0.2">
      <c r="A5" s="101"/>
      <c r="B5" s="101"/>
      <c r="C5" s="101"/>
      <c r="D5" s="101"/>
      <c r="E5" s="101"/>
      <c r="F5" s="101"/>
      <c r="G5" s="101"/>
    </row>
    <row r="6" spans="1:7" ht="11.1" customHeight="1" x14ac:dyDescent="0.2"/>
    <row r="7" spans="1:7" ht="11.1" customHeight="1" x14ac:dyDescent="0.2">
      <c r="A7" s="485" t="s">
        <v>221</v>
      </c>
      <c r="B7" s="485"/>
      <c r="C7" s="485"/>
      <c r="D7" s="485"/>
      <c r="E7" s="485"/>
      <c r="F7" s="485"/>
      <c r="G7" s="485"/>
    </row>
    <row r="8" spans="1:7" ht="22.5" x14ac:dyDescent="0.2">
      <c r="A8" s="109" t="s">
        <v>7</v>
      </c>
      <c r="B8" s="109" t="s">
        <v>214</v>
      </c>
      <c r="C8" s="109" t="s">
        <v>215</v>
      </c>
      <c r="D8" s="113" t="s">
        <v>216</v>
      </c>
      <c r="E8" s="109" t="s">
        <v>10</v>
      </c>
      <c r="F8" s="109" t="s">
        <v>8</v>
      </c>
      <c r="G8" s="109" t="s">
        <v>217</v>
      </c>
    </row>
    <row r="9" spans="1:7" ht="11.1" customHeight="1" x14ac:dyDescent="0.2">
      <c r="A9" s="103" t="str">
        <f>+Folhas!B32</f>
        <v>Antonio Lourenço Neto</v>
      </c>
      <c r="B9" s="103" t="s">
        <v>218</v>
      </c>
      <c r="C9" s="103" t="s">
        <v>219</v>
      </c>
      <c r="D9" s="103" t="s">
        <v>220</v>
      </c>
      <c r="E9" s="104">
        <f>Folhas!H32</f>
        <v>10400</v>
      </c>
      <c r="F9" s="104">
        <f>(Folhas!I32)+(Folhas!J32)+(Folhas!K32)+(Folhas!L32)+(Folhas!M32)</f>
        <v>6476.42</v>
      </c>
      <c r="G9" s="104">
        <f>E9-F9</f>
        <v>3923.58</v>
      </c>
    </row>
    <row r="10" spans="1:7" ht="11.1" customHeight="1" x14ac:dyDescent="0.2">
      <c r="A10" s="111" t="str">
        <f>+Folhas!B33</f>
        <v>Edecio Fernandes da Silva</v>
      </c>
      <c r="B10" s="111" t="s">
        <v>218</v>
      </c>
      <c r="C10" s="111" t="s">
        <v>219</v>
      </c>
      <c r="D10" s="111" t="s">
        <v>220</v>
      </c>
      <c r="E10" s="112">
        <f>Folhas!H33</f>
        <v>10400</v>
      </c>
      <c r="F10" s="112">
        <f>(Folhas!I33)+(Folhas!J33)+(Folhas!K33)+(Folhas!L33)+(Folhas!M33)</f>
        <v>6153.51</v>
      </c>
      <c r="G10" s="112">
        <f>E10-F10</f>
        <v>4246.49</v>
      </c>
    </row>
    <row r="11" spans="1:7" ht="11.1" customHeight="1" x14ac:dyDescent="0.2">
      <c r="A11" s="105" t="str">
        <f>+Folhas!B34</f>
        <v>Edinaldo Lino da Silva</v>
      </c>
      <c r="B11" s="105" t="s">
        <v>218</v>
      </c>
      <c r="C11" s="105" t="s">
        <v>219</v>
      </c>
      <c r="D11" s="105" t="s">
        <v>220</v>
      </c>
      <c r="E11" s="106">
        <f>Folhas!H34</f>
        <v>10400</v>
      </c>
      <c r="F11" s="106">
        <f>(Folhas!I34)+(Folhas!J34)+(Folhas!K34)+(Folhas!L34)+(Folhas!M34)</f>
        <v>6158.2000000000007</v>
      </c>
      <c r="G11" s="106">
        <f t="shared" ref="G11:G19" si="0">E11-F11</f>
        <v>4241.7999999999993</v>
      </c>
    </row>
    <row r="12" spans="1:7" ht="11.1" customHeight="1" x14ac:dyDescent="0.2">
      <c r="A12" s="111" t="str">
        <f>+Folhas!B35</f>
        <v>Fabio Andre Vieira Gaia</v>
      </c>
      <c r="B12" s="111" t="s">
        <v>218</v>
      </c>
      <c r="C12" s="111" t="s">
        <v>219</v>
      </c>
      <c r="D12" s="111" t="s">
        <v>220</v>
      </c>
      <c r="E12" s="112">
        <f>Folhas!H35</f>
        <v>10400</v>
      </c>
      <c r="F12" s="112">
        <f>(Folhas!I35)+(Folhas!J35)+(Folhas!K35)+(Folhas!L35)+(Folhas!M35)</f>
        <v>6476.42</v>
      </c>
      <c r="G12" s="112">
        <f t="shared" si="0"/>
        <v>3923.58</v>
      </c>
    </row>
    <row r="13" spans="1:7" ht="11.1" customHeight="1" x14ac:dyDescent="0.2">
      <c r="A13" s="105" t="str">
        <f>+Folhas!B36</f>
        <v>Fausto Batista</v>
      </c>
      <c r="B13" s="105" t="s">
        <v>218</v>
      </c>
      <c r="C13" s="105" t="s">
        <v>219</v>
      </c>
      <c r="D13" s="105" t="s">
        <v>220</v>
      </c>
      <c r="E13" s="106">
        <f>Folhas!H36</f>
        <v>10400</v>
      </c>
      <c r="F13" s="106">
        <f>(Folhas!I36)+(Folhas!J36)+(Folhas!K36)+(Folhas!L36)+(Folhas!M36)</f>
        <v>5956.75</v>
      </c>
      <c r="G13" s="106">
        <f t="shared" si="0"/>
        <v>4443.25</v>
      </c>
    </row>
    <row r="14" spans="1:7" ht="11.1" customHeight="1" x14ac:dyDescent="0.2">
      <c r="A14" s="111" t="str">
        <f>+Folhas!B37</f>
        <v>Fernando Tenorio Cavalcante</v>
      </c>
      <c r="B14" s="111" t="s">
        <v>218</v>
      </c>
      <c r="C14" s="111" t="s">
        <v>219</v>
      </c>
      <c r="D14" s="111" t="s">
        <v>220</v>
      </c>
      <c r="E14" s="112">
        <f>Folhas!H37</f>
        <v>10400</v>
      </c>
      <c r="F14" s="112">
        <f>(Folhas!I37)+(Folhas!J37)+(Folhas!K37)+(Folhas!L37)+(Folhas!M37)</f>
        <v>4784.42</v>
      </c>
      <c r="G14" s="112">
        <f t="shared" si="0"/>
        <v>5615.58</v>
      </c>
    </row>
    <row r="15" spans="1:7" ht="11.1" customHeight="1" x14ac:dyDescent="0.2">
      <c r="A15" s="105" t="str">
        <f>+Folhas!B38</f>
        <v>Igor Frederico Olinda de Amorim</v>
      </c>
      <c r="B15" s="105" t="s">
        <v>218</v>
      </c>
      <c r="C15" s="105" t="s">
        <v>219</v>
      </c>
      <c r="D15" s="105" t="s">
        <v>220</v>
      </c>
      <c r="E15" s="106">
        <f>Folhas!H38</f>
        <v>10400</v>
      </c>
      <c r="F15" s="106">
        <f>(Folhas!I38)+(Folhas!J38)+(Folhas!K38)+(Folhas!L38)+(Folhas!M38)</f>
        <v>4862.8500000000004</v>
      </c>
      <c r="G15" s="106">
        <f t="shared" si="0"/>
        <v>5537.15</v>
      </c>
    </row>
    <row r="16" spans="1:7" ht="11.1" customHeight="1" x14ac:dyDescent="0.2">
      <c r="A16" s="111" t="str">
        <f>+Folhas!B39</f>
        <v>Janine Maria Lins Tenório</v>
      </c>
      <c r="B16" s="111" t="s">
        <v>218</v>
      </c>
      <c r="C16" s="111" t="s">
        <v>219</v>
      </c>
      <c r="D16" s="111" t="s">
        <v>220</v>
      </c>
      <c r="E16" s="112">
        <f>Folhas!H39</f>
        <v>10400</v>
      </c>
      <c r="F16" s="112">
        <f>(Folhas!I39)+(Folhas!J39)+(Folhas!K39)+(Folhas!L39)+(Folhas!M39)</f>
        <v>2516.42</v>
      </c>
      <c r="G16" s="112">
        <f t="shared" si="0"/>
        <v>7883.58</v>
      </c>
    </row>
    <row r="17" spans="1:7" ht="11.1" customHeight="1" x14ac:dyDescent="0.2">
      <c r="A17" s="105" t="str">
        <f>+Folhas!B40</f>
        <v>Jose Anderson de A. Morais</v>
      </c>
      <c r="B17" s="105" t="s">
        <v>218</v>
      </c>
      <c r="C17" s="105" t="s">
        <v>219</v>
      </c>
      <c r="D17" s="105" t="s">
        <v>220</v>
      </c>
      <c r="E17" s="106">
        <f>Folhas!H40</f>
        <v>10400</v>
      </c>
      <c r="F17" s="106">
        <f>(Folhas!I40)+(Folhas!J40)+(Folhas!K40)+(Folhas!L40)+(Folhas!M40)</f>
        <v>6476.42</v>
      </c>
      <c r="G17" s="106">
        <f t="shared" si="0"/>
        <v>3923.58</v>
      </c>
    </row>
    <row r="18" spans="1:7" ht="11.1" customHeight="1" x14ac:dyDescent="0.2">
      <c r="A18" s="111" t="str">
        <f>+Folhas!B41</f>
        <v>Macio Alex Tenorio de Melo</v>
      </c>
      <c r="B18" s="111" t="s">
        <v>218</v>
      </c>
      <c r="C18" s="111" t="s">
        <v>219</v>
      </c>
      <c r="D18" s="111" t="s">
        <v>220</v>
      </c>
      <c r="E18" s="112">
        <f>Folhas!H41</f>
        <v>10400</v>
      </c>
      <c r="F18" s="112">
        <f>(Folhas!I41)+(Folhas!J41)+(Folhas!K41)+(Folhas!L41)+(Folhas!M41)</f>
        <v>4933.84</v>
      </c>
      <c r="G18" s="112">
        <f t="shared" si="0"/>
        <v>5466.16</v>
      </c>
    </row>
    <row r="19" spans="1:7" ht="11.1" customHeight="1" x14ac:dyDescent="0.2">
      <c r="A19" s="107" t="str">
        <f>+Folhas!B42</f>
        <v>Maria Jose Miguel dos Santos</v>
      </c>
      <c r="B19" s="107" t="s">
        <v>218</v>
      </c>
      <c r="C19" s="107" t="s">
        <v>219</v>
      </c>
      <c r="D19" s="107" t="s">
        <v>220</v>
      </c>
      <c r="E19" s="108">
        <f>Folhas!H42</f>
        <v>10400</v>
      </c>
      <c r="F19" s="108">
        <f>(Folhas!I42)+(Folhas!J42)+(Folhas!K42)+(Folhas!L42)+(Folhas!M42)</f>
        <v>3653.55</v>
      </c>
      <c r="G19" s="108">
        <f t="shared" si="0"/>
        <v>6746.45</v>
      </c>
    </row>
    <row r="20" spans="1:7" ht="11.1" customHeight="1" x14ac:dyDescent="0.2">
      <c r="A20" s="109"/>
      <c r="B20" s="109"/>
      <c r="C20" s="109"/>
      <c r="D20" s="109"/>
      <c r="E20" s="110">
        <f>SUM(E9:E19)</f>
        <v>114400</v>
      </c>
      <c r="F20" s="110">
        <f>SUM(F9:F19)</f>
        <v>58448.800000000003</v>
      </c>
      <c r="G20" s="110">
        <f>SUM(G9:G19)</f>
        <v>55951.199999999997</v>
      </c>
    </row>
    <row r="21" spans="1:7" ht="11.1" customHeight="1" x14ac:dyDescent="0.2"/>
    <row r="22" spans="1:7" ht="11.1" customHeight="1" x14ac:dyDescent="0.2">
      <c r="A22" s="102"/>
      <c r="B22" s="102"/>
      <c r="C22" s="142" t="str">
        <f>Folhas!I170</f>
        <v>Murici/Alagoas, 17 de julho de 2025</v>
      </c>
      <c r="D22" s="102"/>
      <c r="E22" s="102"/>
      <c r="F22" s="102"/>
      <c r="G22" s="102"/>
    </row>
    <row r="23" spans="1:7" ht="11.1" customHeight="1" x14ac:dyDescent="0.2">
      <c r="A23" s="102"/>
      <c r="B23" s="102"/>
      <c r="C23" s="102"/>
      <c r="D23" s="102"/>
      <c r="E23" s="102"/>
      <c r="F23" s="102"/>
      <c r="G23" s="102"/>
    </row>
    <row r="24" spans="1:7" ht="11.1" customHeight="1" x14ac:dyDescent="0.2">
      <c r="A24" s="102"/>
      <c r="B24" s="102"/>
      <c r="C24" s="102"/>
      <c r="D24" s="102"/>
      <c r="E24" s="102"/>
      <c r="F24" s="102"/>
      <c r="G24" s="102"/>
    </row>
    <row r="25" spans="1:7" ht="11.1" customHeight="1" x14ac:dyDescent="0.2">
      <c r="A25" s="102"/>
      <c r="B25" s="102"/>
      <c r="C25" s="102"/>
      <c r="D25" s="102"/>
      <c r="E25" s="102"/>
      <c r="F25" s="102"/>
      <c r="G25" s="102"/>
    </row>
    <row r="26" spans="1:7" ht="11.1" customHeight="1" x14ac:dyDescent="0.2">
      <c r="A26" s="102"/>
      <c r="B26" s="470" t="s">
        <v>225</v>
      </c>
      <c r="C26" s="470"/>
      <c r="D26" s="470"/>
      <c r="E26" s="102"/>
      <c r="F26" s="102"/>
      <c r="G26" s="102"/>
    </row>
    <row r="27" spans="1:7" ht="11.1" customHeight="1" x14ac:dyDescent="0.2">
      <c r="A27" s="102"/>
      <c r="B27" s="460" t="s">
        <v>226</v>
      </c>
      <c r="C27" s="460"/>
      <c r="D27" s="460"/>
      <c r="E27" s="102"/>
      <c r="F27" s="102"/>
      <c r="G27" s="102"/>
    </row>
    <row r="28" spans="1:7" ht="11.1" customHeight="1" x14ac:dyDescent="0.2">
      <c r="A28" s="102"/>
      <c r="B28" s="102"/>
      <c r="C28" s="102"/>
      <c r="D28" s="102"/>
      <c r="E28" s="102"/>
      <c r="F28" s="102"/>
      <c r="G28" s="102"/>
    </row>
    <row r="29" spans="1:7" ht="11.1" customHeight="1" x14ac:dyDescent="0.2">
      <c r="A29" s="102"/>
      <c r="B29" s="102"/>
      <c r="C29" s="102"/>
      <c r="D29" s="102"/>
      <c r="E29" s="102"/>
      <c r="F29" s="102"/>
      <c r="G29" s="102"/>
    </row>
    <row r="30" spans="1:7" ht="11.1" customHeight="1" x14ac:dyDescent="0.2">
      <c r="A30" s="102"/>
      <c r="B30" s="102"/>
      <c r="C30" s="102"/>
      <c r="D30" s="102"/>
      <c r="E30" s="102"/>
      <c r="F30" s="102"/>
      <c r="G30" s="102"/>
    </row>
    <row r="31" spans="1:7" ht="11.1" customHeight="1" x14ac:dyDescent="0.2">
      <c r="A31" s="102"/>
      <c r="B31" s="470" t="s">
        <v>70</v>
      </c>
      <c r="C31" s="470"/>
      <c r="D31" s="470"/>
      <c r="E31" s="102"/>
      <c r="F31" s="102"/>
      <c r="G31" s="102"/>
    </row>
    <row r="32" spans="1:7" ht="11.1" customHeight="1" x14ac:dyDescent="0.2">
      <c r="A32" s="102"/>
      <c r="B32" s="460" t="s">
        <v>227</v>
      </c>
      <c r="C32" s="460"/>
      <c r="D32" s="460"/>
      <c r="E32" s="102"/>
      <c r="F32" s="102"/>
      <c r="G32" s="102"/>
    </row>
    <row r="33" spans="1:7" ht="11.1" customHeight="1" x14ac:dyDescent="0.2">
      <c r="A33" s="102"/>
      <c r="B33" s="144"/>
      <c r="C33" s="144"/>
      <c r="D33" s="144"/>
      <c r="E33" s="102"/>
      <c r="F33" s="102"/>
      <c r="G33" s="102"/>
    </row>
    <row r="34" spans="1:7" ht="11.1" customHeight="1" x14ac:dyDescent="0.2">
      <c r="A34" s="102"/>
      <c r="B34" s="102"/>
      <c r="C34" s="102"/>
      <c r="D34" s="102"/>
      <c r="E34" s="102"/>
      <c r="F34" s="102"/>
      <c r="G34" s="102"/>
    </row>
    <row r="35" spans="1:7" ht="11.1" customHeight="1" x14ac:dyDescent="0.2">
      <c r="A35" s="102"/>
      <c r="B35" s="102"/>
      <c r="C35" s="102"/>
      <c r="D35" s="102"/>
      <c r="E35" s="102"/>
      <c r="F35" s="102"/>
      <c r="G35" s="102"/>
    </row>
    <row r="36" spans="1:7" ht="11.1" customHeight="1" x14ac:dyDescent="0.2">
      <c r="A36" s="102"/>
      <c r="B36" s="470" t="s">
        <v>229</v>
      </c>
      <c r="C36" s="470"/>
      <c r="D36" s="470"/>
      <c r="E36" s="102"/>
      <c r="F36" s="102"/>
      <c r="G36" s="102"/>
    </row>
    <row r="37" spans="1:7" ht="11.1" customHeight="1" x14ac:dyDescent="0.2">
      <c r="A37" s="102"/>
      <c r="B37" s="460" t="s">
        <v>228</v>
      </c>
      <c r="C37" s="460"/>
      <c r="D37" s="460"/>
      <c r="E37" s="102"/>
      <c r="F37" s="102"/>
      <c r="G37" s="102"/>
    </row>
    <row r="38" spans="1:7" ht="11.1" customHeight="1" x14ac:dyDescent="0.2"/>
    <row r="39" spans="1:7" ht="11.1" customHeight="1" x14ac:dyDescent="0.2"/>
    <row r="40" spans="1:7" ht="11.1" customHeight="1" x14ac:dyDescent="0.2"/>
    <row r="41" spans="1:7" ht="11.1" customHeight="1" x14ac:dyDescent="0.2"/>
    <row r="42" spans="1:7" ht="11.1" customHeight="1" x14ac:dyDescent="0.2"/>
    <row r="43" spans="1:7" ht="11.1" customHeight="1" x14ac:dyDescent="0.2"/>
    <row r="44" spans="1:7" ht="11.1" customHeight="1" x14ac:dyDescent="0.2"/>
    <row r="45" spans="1:7" ht="11.1" customHeight="1" x14ac:dyDescent="0.2"/>
    <row r="46" spans="1:7" ht="11.1" customHeight="1" x14ac:dyDescent="0.2"/>
    <row r="47" spans="1:7" ht="11.1" customHeight="1" x14ac:dyDescent="0.2"/>
    <row r="48" spans="1:7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spans="1:7" ht="11.1" customHeight="1" x14ac:dyDescent="0.2"/>
    <row r="66" spans="1:7" ht="11.1" customHeight="1" x14ac:dyDescent="0.2">
      <c r="A66" s="126"/>
      <c r="B66" s="126"/>
      <c r="C66" s="126"/>
      <c r="D66" s="126"/>
      <c r="E66" s="126"/>
      <c r="F66" s="126"/>
      <c r="G66" s="126" t="s">
        <v>463</v>
      </c>
    </row>
    <row r="67" spans="1:7" ht="11.1" customHeight="1" x14ac:dyDescent="0.2"/>
    <row r="68" spans="1:7" ht="11.1" customHeight="1" x14ac:dyDescent="0.2"/>
    <row r="69" spans="1:7" ht="11.1" customHeight="1" x14ac:dyDescent="0.2"/>
    <row r="70" spans="1:7" ht="11.1" customHeight="1" x14ac:dyDescent="0.2"/>
    <row r="71" spans="1:7" ht="11.1" customHeight="1" x14ac:dyDescent="0.2"/>
    <row r="72" spans="1:7" ht="11.1" customHeight="1" x14ac:dyDescent="0.2"/>
    <row r="73" spans="1:7" ht="11.1" customHeight="1" x14ac:dyDescent="0.2"/>
    <row r="74" spans="1:7" ht="11.1" customHeight="1" x14ac:dyDescent="0.2">
      <c r="A74" s="485" t="s">
        <v>221</v>
      </c>
      <c r="B74" s="485"/>
      <c r="C74" s="485"/>
      <c r="D74" s="485"/>
      <c r="E74" s="485"/>
      <c r="F74" s="485"/>
      <c r="G74" s="485"/>
    </row>
    <row r="75" spans="1:7" ht="22.5" x14ac:dyDescent="0.2">
      <c r="A75" s="109" t="s">
        <v>7</v>
      </c>
      <c r="B75" s="109" t="s">
        <v>214</v>
      </c>
      <c r="C75" s="109" t="s">
        <v>215</v>
      </c>
      <c r="D75" s="113" t="s">
        <v>216</v>
      </c>
      <c r="E75" s="109" t="s">
        <v>223</v>
      </c>
      <c r="F75" s="109" t="s">
        <v>8</v>
      </c>
      <c r="G75" s="109" t="s">
        <v>217</v>
      </c>
    </row>
    <row r="76" spans="1:7" ht="11.1" customHeight="1" x14ac:dyDescent="0.2">
      <c r="A76" s="497" t="str">
        <f>Folhas!B5</f>
        <v>Adriely Araujo Gomes</v>
      </c>
      <c r="B76" s="497" t="s">
        <v>222</v>
      </c>
      <c r="C76" s="497" t="str">
        <f>Folhas!D5</f>
        <v>Administrativo I</v>
      </c>
      <c r="D76" s="497" t="s">
        <v>220</v>
      </c>
      <c r="E76" s="498">
        <f>Folhas!H5</f>
        <v>2600</v>
      </c>
      <c r="F76" s="498">
        <f>(Folhas!I5)+(Folhas!J5)+(Folhas!K5)+(Folhas!L5)+(Folhas!M5)</f>
        <v>211.23</v>
      </c>
      <c r="G76" s="498">
        <f t="shared" ref="G76" si="1">E76-F76</f>
        <v>2388.77</v>
      </c>
    </row>
    <row r="77" spans="1:7" ht="11.1" customHeight="1" x14ac:dyDescent="0.2">
      <c r="A77" s="156" t="str">
        <f>Folhas!B6</f>
        <v>Adriano Correia da Silva</v>
      </c>
      <c r="B77" s="156" t="s">
        <v>222</v>
      </c>
      <c r="C77" s="156" t="str">
        <f>Folhas!D6</f>
        <v>Vigilante</v>
      </c>
      <c r="D77" s="156" t="s">
        <v>220</v>
      </c>
      <c r="E77" s="157">
        <f>Folhas!H6</f>
        <v>1550</v>
      </c>
      <c r="F77" s="157">
        <f>(Folhas!I6)+(Folhas!J6)+(Folhas!K6)+(Folhas!L6)+(Folhas!M6)</f>
        <v>116.73</v>
      </c>
      <c r="G77" s="157">
        <f t="shared" ref="G77" si="2">E77-F77</f>
        <v>1433.27</v>
      </c>
    </row>
    <row r="78" spans="1:7" ht="11.1" customHeight="1" x14ac:dyDescent="0.2">
      <c r="A78" s="156" t="str">
        <f>Folhas!B7</f>
        <v>Alane Cristina Dionisio de Oliveira</v>
      </c>
      <c r="B78" s="156" t="s">
        <v>222</v>
      </c>
      <c r="C78" s="156" t="str">
        <f>Folhas!D7</f>
        <v>Escriturario II</v>
      </c>
      <c r="D78" s="156" t="s">
        <v>220</v>
      </c>
      <c r="E78" s="157">
        <f>Folhas!H7</f>
        <v>1550</v>
      </c>
      <c r="F78" s="157">
        <f>(Folhas!I7)+(Folhas!J7)+(Folhas!K7)+(Folhas!L7)+(Folhas!M7)</f>
        <v>116.73</v>
      </c>
      <c r="G78" s="157">
        <f t="shared" ref="G78:G98" si="3">E78-F78</f>
        <v>1433.27</v>
      </c>
    </row>
    <row r="79" spans="1:7" ht="11.1" customHeight="1" x14ac:dyDescent="0.2">
      <c r="A79" s="156" t="str">
        <f>Folhas!B8</f>
        <v>Allyssson Ranyere Lyra Palmeira</v>
      </c>
      <c r="B79" s="156" t="s">
        <v>222</v>
      </c>
      <c r="C79" s="156" t="str">
        <f>Folhas!D8</f>
        <v>Escriturario II</v>
      </c>
      <c r="D79" s="156" t="s">
        <v>220</v>
      </c>
      <c r="E79" s="157">
        <f>Folhas!H8</f>
        <v>1550</v>
      </c>
      <c r="F79" s="157">
        <f>(Folhas!I8)+(Folhas!J8)+(Folhas!K8)+(Folhas!L8)+(Folhas!M8)</f>
        <v>116.73</v>
      </c>
      <c r="G79" s="157">
        <f t="shared" si="3"/>
        <v>1433.27</v>
      </c>
    </row>
    <row r="80" spans="1:7" ht="11.1" customHeight="1" x14ac:dyDescent="0.2">
      <c r="A80" s="156" t="str">
        <f>Folhas!B9</f>
        <v>Andrea Valdevino da Conceição</v>
      </c>
      <c r="B80" s="156" t="s">
        <v>222</v>
      </c>
      <c r="C80" s="156" t="str">
        <f>Folhas!D9</f>
        <v>Escriturario II</v>
      </c>
      <c r="D80" s="156" t="s">
        <v>220</v>
      </c>
      <c r="E80" s="157">
        <f>Folhas!H9</f>
        <v>1550</v>
      </c>
      <c r="F80" s="157">
        <f>(Folhas!I9)+(Folhas!J9)+(Folhas!K9)+(Folhas!L9)+(Folhas!M9)</f>
        <v>116.73</v>
      </c>
      <c r="G80" s="157">
        <f t="shared" si="3"/>
        <v>1433.27</v>
      </c>
    </row>
    <row r="81" spans="1:7" ht="11.1" customHeight="1" x14ac:dyDescent="0.2">
      <c r="A81" s="156" t="str">
        <f>Folhas!B10</f>
        <v>Angela Maria de Lima</v>
      </c>
      <c r="B81" s="156" t="s">
        <v>222</v>
      </c>
      <c r="C81" s="156" t="str">
        <f>Folhas!D10</f>
        <v>Ass de Plenario</v>
      </c>
      <c r="D81" s="156" t="s">
        <v>220</v>
      </c>
      <c r="E81" s="157">
        <f>Folhas!H10</f>
        <v>2000</v>
      </c>
      <c r="F81" s="157">
        <f>(Folhas!I10)+(Folhas!J10)+(Folhas!K10)+(Folhas!L10)+(Folhas!M10)</f>
        <v>157.22999999999999</v>
      </c>
      <c r="G81" s="157">
        <f t="shared" si="3"/>
        <v>1842.77</v>
      </c>
    </row>
    <row r="82" spans="1:7" ht="11.1" customHeight="1" x14ac:dyDescent="0.2">
      <c r="A82" s="156" t="str">
        <f>Folhas!B11</f>
        <v>Cicera Josuele Tenorio da Silva</v>
      </c>
      <c r="B82" s="156" t="s">
        <v>222</v>
      </c>
      <c r="C82" s="156" t="str">
        <f>Folhas!D11</f>
        <v>Escriturario II</v>
      </c>
      <c r="D82" s="156" t="s">
        <v>220</v>
      </c>
      <c r="E82" s="157">
        <f>Folhas!H11</f>
        <v>1550</v>
      </c>
      <c r="F82" s="157">
        <f>(Folhas!I11)+(Folhas!J11)+(Folhas!K11)+(Folhas!L11)+(Folhas!M11)</f>
        <v>116.73</v>
      </c>
      <c r="G82" s="157">
        <f t="shared" si="3"/>
        <v>1433.27</v>
      </c>
    </row>
    <row r="83" spans="1:7" ht="11.1" customHeight="1" x14ac:dyDescent="0.2">
      <c r="A83" s="156" t="str">
        <f>Folhas!B12</f>
        <v>Debora Correia da Silva</v>
      </c>
      <c r="B83" s="156" t="s">
        <v>222</v>
      </c>
      <c r="C83" s="156" t="str">
        <f>Folhas!D12</f>
        <v>Serviços Gerais</v>
      </c>
      <c r="D83" s="156" t="s">
        <v>220</v>
      </c>
      <c r="E83" s="157">
        <f>Folhas!H12</f>
        <v>1550</v>
      </c>
      <c r="F83" s="157">
        <f>(Folhas!I12)+(Folhas!J12)+(Folhas!K12)+(Folhas!L12)+(Folhas!M12)</f>
        <v>116.73</v>
      </c>
      <c r="G83" s="157">
        <f t="shared" si="3"/>
        <v>1433.27</v>
      </c>
    </row>
    <row r="84" spans="1:7" ht="11.1" customHeight="1" x14ac:dyDescent="0.2">
      <c r="A84" s="156" t="str">
        <f>Folhas!B13</f>
        <v>Diogo Pimentel Freire</v>
      </c>
      <c r="B84" s="156" t="s">
        <v>222</v>
      </c>
      <c r="C84" s="156" t="str">
        <f>Folhas!D13</f>
        <v>Escriturario II</v>
      </c>
      <c r="D84" s="156" t="s">
        <v>220</v>
      </c>
      <c r="E84" s="157">
        <f>Folhas!H13</f>
        <v>1550</v>
      </c>
      <c r="F84" s="157">
        <f>(Folhas!I13)+(Folhas!J13)+(Folhas!K13)+(Folhas!L13)+(Folhas!M13)</f>
        <v>116.73</v>
      </c>
      <c r="G84" s="157">
        <f t="shared" si="3"/>
        <v>1433.27</v>
      </c>
    </row>
    <row r="85" spans="1:7" ht="11.1" customHeight="1" x14ac:dyDescent="0.2">
      <c r="A85" s="156" t="str">
        <f>Folhas!B14</f>
        <v>Feliphe Augusto de Azevedo Silva</v>
      </c>
      <c r="B85" s="156" t="s">
        <v>222</v>
      </c>
      <c r="C85" s="156" t="str">
        <f>Folhas!D14</f>
        <v>Escriturario II</v>
      </c>
      <c r="D85" s="156" t="s">
        <v>220</v>
      </c>
      <c r="E85" s="157">
        <f>Folhas!H14</f>
        <v>1550</v>
      </c>
      <c r="F85" s="157">
        <f>(Folhas!I14)+(Folhas!J14)+(Folhas!K14)+(Folhas!L14)+(Folhas!M14)</f>
        <v>116.73</v>
      </c>
      <c r="G85" s="157">
        <f t="shared" si="3"/>
        <v>1433.27</v>
      </c>
    </row>
    <row r="86" spans="1:7" ht="11.1" customHeight="1" x14ac:dyDescent="0.2">
      <c r="A86" s="156" t="str">
        <f>Folhas!B15</f>
        <v>Gildenor Apolonio da Silva</v>
      </c>
      <c r="B86" s="156" t="s">
        <v>222</v>
      </c>
      <c r="C86" s="156" t="str">
        <f>Folhas!D15</f>
        <v>Administrativo I</v>
      </c>
      <c r="D86" s="156" t="s">
        <v>220</v>
      </c>
      <c r="E86" s="157">
        <f>Folhas!H15</f>
        <v>2600</v>
      </c>
      <c r="F86" s="157">
        <f>(Folhas!I15)+(Folhas!J15)+(Folhas!K15)+(Folhas!L15)+(Folhas!M15)</f>
        <v>211.23</v>
      </c>
      <c r="G86" s="157">
        <f t="shared" si="3"/>
        <v>2388.77</v>
      </c>
    </row>
    <row r="87" spans="1:7" ht="11.1" customHeight="1" x14ac:dyDescent="0.2">
      <c r="A87" s="156" t="str">
        <f>Folhas!B16</f>
        <v>Ines Marinho de Melo</v>
      </c>
      <c r="B87" s="156" t="s">
        <v>222</v>
      </c>
      <c r="C87" s="156" t="str">
        <f>Folhas!D16</f>
        <v>Administrativo I</v>
      </c>
      <c r="D87" s="156" t="s">
        <v>220</v>
      </c>
      <c r="E87" s="157">
        <f>Folhas!H16</f>
        <v>2600</v>
      </c>
      <c r="F87" s="157">
        <f>(Folhas!I16)+(Folhas!J16)+(Folhas!K16)+(Folhas!L16)+(Folhas!M16)</f>
        <v>211.23</v>
      </c>
      <c r="G87" s="157">
        <f t="shared" si="3"/>
        <v>2388.77</v>
      </c>
    </row>
    <row r="88" spans="1:7" ht="11.1" customHeight="1" x14ac:dyDescent="0.2">
      <c r="A88" s="156" t="str">
        <f>Folhas!B17</f>
        <v>Jackson Ferreira da Silva</v>
      </c>
      <c r="B88" s="156" t="s">
        <v>222</v>
      </c>
      <c r="C88" s="156" t="str">
        <f>Folhas!D17</f>
        <v>Serviços Gerais</v>
      </c>
      <c r="D88" s="156" t="s">
        <v>220</v>
      </c>
      <c r="E88" s="157">
        <f>Folhas!H17</f>
        <v>1550</v>
      </c>
      <c r="F88" s="157">
        <f>(Folhas!I17)+(Folhas!J17)+(Folhas!K17)+(Folhas!L17)+(Folhas!M17)</f>
        <v>116.73</v>
      </c>
      <c r="G88" s="157">
        <f t="shared" si="3"/>
        <v>1433.27</v>
      </c>
    </row>
    <row r="89" spans="1:7" ht="11.1" customHeight="1" x14ac:dyDescent="0.2">
      <c r="A89" s="156" t="str">
        <f>Folhas!B18</f>
        <v>João Paulo Ferreira</v>
      </c>
      <c r="B89" s="156" t="s">
        <v>222</v>
      </c>
      <c r="C89" s="156" t="str">
        <f>Folhas!D18</f>
        <v>Escriturario II</v>
      </c>
      <c r="D89" s="156" t="s">
        <v>220</v>
      </c>
      <c r="E89" s="157">
        <f>Folhas!H18</f>
        <v>1550</v>
      </c>
      <c r="F89" s="157">
        <f>(Folhas!I18)+(Folhas!J18)+(Folhas!K18)+(Folhas!L18)+(Folhas!M18)</f>
        <v>116.73</v>
      </c>
      <c r="G89" s="157">
        <f t="shared" si="3"/>
        <v>1433.27</v>
      </c>
    </row>
    <row r="90" spans="1:7" ht="11.1" customHeight="1" x14ac:dyDescent="0.2">
      <c r="A90" s="156" t="str">
        <f>Folhas!B19</f>
        <v>Jose Erisson da Silva</v>
      </c>
      <c r="B90" s="156" t="s">
        <v>222</v>
      </c>
      <c r="C90" s="156" t="str">
        <f>Folhas!D19</f>
        <v>Serviços Gerais</v>
      </c>
      <c r="D90" s="156" t="s">
        <v>220</v>
      </c>
      <c r="E90" s="157">
        <f>Folhas!H19</f>
        <v>1550</v>
      </c>
      <c r="F90" s="157">
        <f>(Folhas!I19)+(Folhas!J19)+(Folhas!K19)+(Folhas!L19)+(Folhas!M19)</f>
        <v>116.73</v>
      </c>
      <c r="G90" s="157">
        <f t="shared" si="3"/>
        <v>1433.27</v>
      </c>
    </row>
    <row r="91" spans="1:7" ht="11.1" customHeight="1" x14ac:dyDescent="0.2">
      <c r="A91" s="156" t="str">
        <f>Folhas!B20</f>
        <v>Juarez Roberto da Silva</v>
      </c>
      <c r="B91" s="156" t="s">
        <v>222</v>
      </c>
      <c r="C91" s="156" t="str">
        <f>Folhas!D20</f>
        <v>Escriturario II</v>
      </c>
      <c r="D91" s="156" t="s">
        <v>220</v>
      </c>
      <c r="E91" s="157">
        <f>Folhas!H20</f>
        <v>1550</v>
      </c>
      <c r="F91" s="157">
        <f>(Folhas!I20)+(Folhas!J20)+(Folhas!K20)+(Folhas!L20)+(Folhas!M20)</f>
        <v>116.73</v>
      </c>
      <c r="G91" s="157">
        <f t="shared" si="3"/>
        <v>1433.27</v>
      </c>
    </row>
    <row r="92" spans="1:7" ht="11.1" customHeight="1" x14ac:dyDescent="0.2">
      <c r="A92" s="156" t="str">
        <f>Folhas!B21</f>
        <v>Maria Lidiane da Silva Santos</v>
      </c>
      <c r="B92" s="156" t="s">
        <v>222</v>
      </c>
      <c r="C92" s="156" t="str">
        <f>Folhas!D21</f>
        <v>Escriturario II</v>
      </c>
      <c r="D92" s="156" t="s">
        <v>220</v>
      </c>
      <c r="E92" s="157">
        <f>Folhas!H21</f>
        <v>1550</v>
      </c>
      <c r="F92" s="157">
        <f>(Folhas!I21)+(Folhas!J21)+(Folhas!K21)+(Folhas!L21)+(Folhas!M21)</f>
        <v>116.73</v>
      </c>
      <c r="G92" s="157">
        <f t="shared" si="3"/>
        <v>1433.27</v>
      </c>
    </row>
    <row r="93" spans="1:7" ht="11.1" customHeight="1" x14ac:dyDescent="0.2">
      <c r="A93" s="156" t="str">
        <f>Folhas!B22</f>
        <v>Maria Salete Miranda da Silva</v>
      </c>
      <c r="B93" s="156" t="s">
        <v>222</v>
      </c>
      <c r="C93" s="156" t="str">
        <f>Folhas!D22</f>
        <v>Escriturario II</v>
      </c>
      <c r="D93" s="156" t="s">
        <v>220</v>
      </c>
      <c r="E93" s="157">
        <f>Folhas!H22</f>
        <v>1550</v>
      </c>
      <c r="F93" s="157">
        <f>(Folhas!I22)+(Folhas!J22)+(Folhas!K22)+(Folhas!L22)+(Folhas!M22)</f>
        <v>116.73</v>
      </c>
      <c r="G93" s="157">
        <f t="shared" si="3"/>
        <v>1433.27</v>
      </c>
    </row>
    <row r="94" spans="1:7" ht="11.1" customHeight="1" x14ac:dyDescent="0.2">
      <c r="A94" s="156" t="str">
        <f>Folhas!B23</f>
        <v>Mickaele da Silva Roseno</v>
      </c>
      <c r="B94" s="156" t="s">
        <v>222</v>
      </c>
      <c r="C94" s="156" t="str">
        <f>Folhas!D23</f>
        <v>Escriturario II</v>
      </c>
      <c r="D94" s="156" t="s">
        <v>220</v>
      </c>
      <c r="E94" s="157">
        <f>Folhas!H23</f>
        <v>1550</v>
      </c>
      <c r="F94" s="157">
        <f>(Folhas!I23)+(Folhas!J23)+(Folhas!K23)+(Folhas!L23)+(Folhas!M23)</f>
        <v>116.73</v>
      </c>
      <c r="G94" s="157">
        <f t="shared" si="3"/>
        <v>1433.27</v>
      </c>
    </row>
    <row r="95" spans="1:7" ht="11.1" customHeight="1" x14ac:dyDescent="0.2">
      <c r="A95" s="156" t="str">
        <f>Folhas!B24</f>
        <v>Nilson Paz de Melo</v>
      </c>
      <c r="B95" s="156" t="s">
        <v>222</v>
      </c>
      <c r="C95" s="156" t="str">
        <f>Folhas!D24</f>
        <v>Escriturario II</v>
      </c>
      <c r="D95" s="156" t="s">
        <v>220</v>
      </c>
      <c r="E95" s="157">
        <f>Folhas!H24</f>
        <v>1550</v>
      </c>
      <c r="F95" s="157">
        <f>(Folhas!I24)+(Folhas!J24)+(Folhas!K24)+(Folhas!L24)+(Folhas!M24)</f>
        <v>116.73</v>
      </c>
      <c r="G95" s="157">
        <f t="shared" si="3"/>
        <v>1433.27</v>
      </c>
    </row>
    <row r="96" spans="1:7" ht="11.1" customHeight="1" x14ac:dyDescent="0.2">
      <c r="A96" s="156" t="str">
        <f>Folhas!B25</f>
        <v>Simone da Silva Ferreira</v>
      </c>
      <c r="B96" s="156" t="s">
        <v>222</v>
      </c>
      <c r="C96" s="156" t="str">
        <f>Folhas!D25</f>
        <v>Serviços Gerais</v>
      </c>
      <c r="D96" s="156" t="s">
        <v>220</v>
      </c>
      <c r="E96" s="157">
        <f>Folhas!H25</f>
        <v>1850</v>
      </c>
      <c r="F96" s="157">
        <f>(Folhas!I25)+(Folhas!J25)+(Folhas!K25)+(Folhas!L25)+(Folhas!M25)</f>
        <v>143.72999999999999</v>
      </c>
      <c r="G96" s="157">
        <f t="shared" si="3"/>
        <v>1706.27</v>
      </c>
    </row>
    <row r="97" spans="1:7" ht="11.1" customHeight="1" x14ac:dyDescent="0.2">
      <c r="A97" s="156" t="str">
        <f>Folhas!B26</f>
        <v>Sayonara Vicente dos Santos</v>
      </c>
      <c r="B97" s="156" t="s">
        <v>222</v>
      </c>
      <c r="C97" s="156" t="str">
        <f>Folhas!D26</f>
        <v>Escriturario II</v>
      </c>
      <c r="D97" s="156" t="s">
        <v>220</v>
      </c>
      <c r="E97" s="157">
        <f>Folhas!H26</f>
        <v>1750</v>
      </c>
      <c r="F97" s="157">
        <f>(Folhas!I26)+(Folhas!J26)+(Folhas!K26)+(Folhas!L26)+(Folhas!M26)</f>
        <v>134.72999999999999</v>
      </c>
      <c r="G97" s="157">
        <f t="shared" si="3"/>
        <v>1615.27</v>
      </c>
    </row>
    <row r="98" spans="1:7" ht="11.1" customHeight="1" x14ac:dyDescent="0.2">
      <c r="A98" s="156" t="str">
        <f>Folhas!B27</f>
        <v>Wedja dos Santos Silva</v>
      </c>
      <c r="B98" s="156" t="s">
        <v>222</v>
      </c>
      <c r="C98" s="156" t="str">
        <f>Folhas!D27</f>
        <v>Serviços Gerais</v>
      </c>
      <c r="D98" s="156" t="s">
        <v>220</v>
      </c>
      <c r="E98" s="157">
        <f>Folhas!H27</f>
        <v>1550</v>
      </c>
      <c r="F98" s="157">
        <f>(Folhas!I27)+(Folhas!J27)+(Folhas!K27)+(Folhas!L27)+(Folhas!M27)</f>
        <v>116.73</v>
      </c>
      <c r="G98" s="157">
        <f t="shared" si="3"/>
        <v>1433.27</v>
      </c>
    </row>
    <row r="99" spans="1:7" ht="11.1" customHeight="1" x14ac:dyDescent="0.2">
      <c r="A99" s="109"/>
      <c r="B99" s="109"/>
      <c r="C99" s="109"/>
      <c r="D99" s="109"/>
      <c r="E99" s="110">
        <f>SUM(E76:E98)</f>
        <v>39750</v>
      </c>
      <c r="F99" s="110">
        <f>SUM(F76:F98)</f>
        <v>3053.79</v>
      </c>
      <c r="G99" s="110">
        <f>SUM(G76:G98)</f>
        <v>36696.21</v>
      </c>
    </row>
    <row r="100" spans="1:7" ht="11.1" customHeight="1" x14ac:dyDescent="0.2"/>
    <row r="101" spans="1:7" ht="22.5" x14ac:dyDescent="0.2">
      <c r="A101" s="109" t="s">
        <v>7</v>
      </c>
      <c r="B101" s="109" t="s">
        <v>214</v>
      </c>
      <c r="C101" s="109" t="s">
        <v>215</v>
      </c>
      <c r="D101" s="113" t="s">
        <v>216</v>
      </c>
      <c r="E101" s="109" t="s">
        <v>223</v>
      </c>
      <c r="F101" s="109" t="s">
        <v>8</v>
      </c>
      <c r="G101" s="109" t="s">
        <v>217</v>
      </c>
    </row>
    <row r="102" spans="1:7" ht="11.1" customHeight="1" x14ac:dyDescent="0.2">
      <c r="A102" s="114" t="str">
        <f>+Folhas!B57</f>
        <v>Adriely Afonso da Silva</v>
      </c>
      <c r="B102" s="105" t="s">
        <v>374</v>
      </c>
      <c r="C102" s="156" t="str">
        <f>Folhas!D57</f>
        <v>1.1. Controle Interno</v>
      </c>
      <c r="D102" s="105" t="s">
        <v>220</v>
      </c>
      <c r="E102" s="106">
        <f>Folhas!H57</f>
        <v>4000</v>
      </c>
      <c r="F102" s="106">
        <f>(Folhas!I57)+(Folhas!J57)+(Folhas!K57)+(Folhas!L57)+(Folhas!M57)</f>
        <v>488.15999999999997</v>
      </c>
      <c r="G102" s="106">
        <f t="shared" ref="G102" si="4">E102-F102</f>
        <v>3511.84</v>
      </c>
    </row>
    <row r="103" spans="1:7" ht="11.1" customHeight="1" x14ac:dyDescent="0.2">
      <c r="A103" s="115" t="str">
        <f>+Folhas!B58</f>
        <v>Ana Alice de Araújo Tenorio</v>
      </c>
      <c r="B103" s="111" t="s">
        <v>374</v>
      </c>
      <c r="C103" s="111" t="str">
        <f>Folhas!D58</f>
        <v>1.8. Assessor da Mesa</v>
      </c>
      <c r="D103" s="111" t="s">
        <v>220</v>
      </c>
      <c r="E103" s="112">
        <f>Folhas!H58</f>
        <v>3200</v>
      </c>
      <c r="F103" s="112">
        <f>(Folhas!I58)+(Folhas!J58)+(Folhas!K58)+(Folhas!L58)+(Folhas!M58)</f>
        <v>289.7</v>
      </c>
      <c r="G103" s="112">
        <f t="shared" ref="G103:G131" si="5">E103-F103</f>
        <v>2910.3</v>
      </c>
    </row>
    <row r="104" spans="1:7" ht="11.1" customHeight="1" x14ac:dyDescent="0.2">
      <c r="A104" s="114" t="str">
        <f>+Folhas!B59</f>
        <v>Ana Leticia da Silva Marques</v>
      </c>
      <c r="B104" s="105" t="s">
        <v>374</v>
      </c>
      <c r="C104" s="156" t="str">
        <f>Folhas!D59</f>
        <v>1.1. Ouvidor</v>
      </c>
      <c r="D104" s="105" t="s">
        <v>220</v>
      </c>
      <c r="E104" s="106">
        <f>Folhas!H59</f>
        <v>1550</v>
      </c>
      <c r="F104" s="106">
        <f>(Folhas!I59)+(Folhas!J59)+(Folhas!K59)+(Folhas!L59)+(Folhas!M59)</f>
        <v>116.73</v>
      </c>
      <c r="G104" s="106">
        <f t="shared" si="5"/>
        <v>1433.27</v>
      </c>
    </row>
    <row r="105" spans="1:7" ht="11.1" customHeight="1" x14ac:dyDescent="0.2">
      <c r="A105" s="115" t="str">
        <f>+Folhas!B60</f>
        <v>Ariele da Silva Santos</v>
      </c>
      <c r="B105" s="111" t="s">
        <v>374</v>
      </c>
      <c r="C105" s="111" t="str">
        <f>Folhas!D60</f>
        <v>2.8. Assessor da Mesa</v>
      </c>
      <c r="D105" s="111" t="s">
        <v>220</v>
      </c>
      <c r="E105" s="112">
        <f>Folhas!H60</f>
        <v>3200</v>
      </c>
      <c r="F105" s="112">
        <f>(Folhas!I60)+(Folhas!J60)+(Folhas!K60)+(Folhas!L60)+(Folhas!M60)</f>
        <v>289.7</v>
      </c>
      <c r="G105" s="112">
        <f t="shared" si="5"/>
        <v>2910.3</v>
      </c>
    </row>
    <row r="106" spans="1:7" ht="11.1" customHeight="1" x14ac:dyDescent="0.2">
      <c r="A106" s="114" t="str">
        <f>+Folhas!B61</f>
        <v>Audrin Leao Vanderley</v>
      </c>
      <c r="B106" s="105" t="s">
        <v>374</v>
      </c>
      <c r="C106" s="156" t="str">
        <f>Folhas!D61</f>
        <v>3.8. Assessor da Mesa</v>
      </c>
      <c r="D106" s="105" t="s">
        <v>220</v>
      </c>
      <c r="E106" s="106">
        <f>Folhas!H61</f>
        <v>3200</v>
      </c>
      <c r="F106" s="106">
        <f>(Folhas!I61)+(Folhas!J61)+(Folhas!K61)+(Folhas!L61)+(Folhas!M61)</f>
        <v>289.7</v>
      </c>
      <c r="G106" s="106">
        <f t="shared" si="5"/>
        <v>2910.3</v>
      </c>
    </row>
    <row r="107" spans="1:7" ht="11.1" customHeight="1" x14ac:dyDescent="0.2">
      <c r="A107" s="115" t="str">
        <f>+Folhas!B62</f>
        <v>Bergson Williams Moreira de Melo</v>
      </c>
      <c r="B107" s="111" t="s">
        <v>374</v>
      </c>
      <c r="C107" s="111" t="str">
        <f>Folhas!D62</f>
        <v>4.8. Assessor da Mesa</v>
      </c>
      <c r="D107" s="111" t="s">
        <v>220</v>
      </c>
      <c r="E107" s="112">
        <f>Folhas!H62</f>
        <v>6400</v>
      </c>
      <c r="F107" s="112">
        <f>(Folhas!I62)+(Folhas!J62)+(Folhas!K62)+(Folhas!L62)+(Folhas!M62)</f>
        <v>289.7</v>
      </c>
      <c r="G107" s="112">
        <f t="shared" si="5"/>
        <v>6110.3</v>
      </c>
    </row>
    <row r="108" spans="1:7" ht="11.1" customHeight="1" x14ac:dyDescent="0.2">
      <c r="A108" s="158" t="str">
        <f>+Folhas!B63</f>
        <v>Christishelly Lorrane Menezes Batista</v>
      </c>
      <c r="B108" s="156" t="s">
        <v>374</v>
      </c>
      <c r="C108" s="156" t="str">
        <f>Folhas!D63</f>
        <v>8.8. Assessor da Mesa</v>
      </c>
      <c r="D108" s="156" t="s">
        <v>220</v>
      </c>
      <c r="E108" s="157">
        <f>Folhas!H63</f>
        <v>4200</v>
      </c>
      <c r="F108" s="157">
        <f>(Folhas!I63)+(Folhas!J63)+(Folhas!K63)+(Folhas!L63)+(Folhas!M63)</f>
        <v>542.33999999999992</v>
      </c>
      <c r="G108" s="157">
        <f t="shared" ref="G108" si="6">E108-F108</f>
        <v>3657.66</v>
      </c>
    </row>
    <row r="109" spans="1:7" ht="11.1" customHeight="1" x14ac:dyDescent="0.2">
      <c r="A109" s="115" t="str">
        <f>+Folhas!B64</f>
        <v>Dorgival Alfredo da Silva Junior</v>
      </c>
      <c r="B109" s="111" t="s">
        <v>374</v>
      </c>
      <c r="C109" s="111" t="str">
        <f>Folhas!D64</f>
        <v>1.1. Coordenador Admnistrativo</v>
      </c>
      <c r="D109" s="111" t="s">
        <v>220</v>
      </c>
      <c r="E109" s="112">
        <f>Folhas!H64</f>
        <v>1800</v>
      </c>
      <c r="F109" s="112">
        <f>(Folhas!I64)+(Folhas!J64)+(Folhas!K64)+(Folhas!L64)+(Folhas!M64)</f>
        <v>139.22999999999999</v>
      </c>
      <c r="G109" s="112">
        <f t="shared" si="5"/>
        <v>1660.77</v>
      </c>
    </row>
    <row r="110" spans="1:7" ht="11.1" customHeight="1" x14ac:dyDescent="0.2">
      <c r="A110" s="158" t="str">
        <f>+Folhas!B65</f>
        <v>Genilda Alexandre da Silva</v>
      </c>
      <c r="B110" s="156" t="s">
        <v>374</v>
      </c>
      <c r="C110" s="156" t="str">
        <f>Folhas!D65</f>
        <v>1.11. Assessor Administrativo</v>
      </c>
      <c r="D110" s="156" t="s">
        <v>220</v>
      </c>
      <c r="E110" s="157">
        <f>Folhas!H65</f>
        <v>2600</v>
      </c>
      <c r="F110" s="157">
        <f>(Folhas!I65)+(Folhas!J65)+(Folhas!K65)+(Folhas!L65)+(Folhas!M65)</f>
        <v>211.23</v>
      </c>
      <c r="G110" s="157">
        <f t="shared" si="5"/>
        <v>2388.77</v>
      </c>
    </row>
    <row r="111" spans="1:7" ht="11.1" customHeight="1" x14ac:dyDescent="0.2">
      <c r="A111" s="115" t="str">
        <f>+Folhas!B66</f>
        <v>Ingrid Patriota de C. Albuquerque</v>
      </c>
      <c r="B111" s="111" t="s">
        <v>374</v>
      </c>
      <c r="C111" s="111" t="str">
        <f>Folhas!D66</f>
        <v>1.1. Consultor Juridico</v>
      </c>
      <c r="D111" s="111" t="s">
        <v>220</v>
      </c>
      <c r="E111" s="112">
        <f>Folhas!H66</f>
        <v>5000</v>
      </c>
      <c r="F111" s="112">
        <f>(Folhas!I66)+(Folhas!J66)+(Folhas!K66)+(Folhas!L66)+(Folhas!M66)</f>
        <v>822.47</v>
      </c>
      <c r="G111" s="112">
        <f t="shared" si="5"/>
        <v>4177.53</v>
      </c>
    </row>
    <row r="112" spans="1:7" ht="11.1" customHeight="1" x14ac:dyDescent="0.2">
      <c r="A112" s="158" t="str">
        <f>+Folhas!B67</f>
        <v>Jacqueline Bruno de Freitas</v>
      </c>
      <c r="B112" s="156" t="s">
        <v>374</v>
      </c>
      <c r="C112" s="156" t="str">
        <f>Folhas!D67</f>
        <v>1.10. Auxiliar de Escritorio</v>
      </c>
      <c r="D112" s="156" t="s">
        <v>220</v>
      </c>
      <c r="E112" s="157">
        <f>Folhas!H67</f>
        <v>1550</v>
      </c>
      <c r="F112" s="157">
        <f>(Folhas!I67)+(Folhas!J67)+(Folhas!K67)+(Folhas!L67)+(Folhas!M67)</f>
        <v>116.73</v>
      </c>
      <c r="G112" s="157">
        <f t="shared" si="5"/>
        <v>1433.27</v>
      </c>
    </row>
    <row r="113" spans="1:7" ht="11.1" customHeight="1" x14ac:dyDescent="0.2">
      <c r="A113" s="115" t="str">
        <f>+Folhas!B68</f>
        <v>Jamerson do Nascimento Silva</v>
      </c>
      <c r="B113" s="111" t="s">
        <v>374</v>
      </c>
      <c r="C113" s="111" t="str">
        <f>Folhas!D68</f>
        <v>1.11. Assistente Administrativo</v>
      </c>
      <c r="D113" s="111" t="s">
        <v>220</v>
      </c>
      <c r="E113" s="112">
        <f>Folhas!H68</f>
        <v>1550</v>
      </c>
      <c r="F113" s="112">
        <f>(Folhas!I68)+(Folhas!J68)+(Folhas!K68)+(Folhas!L68)+(Folhas!M68)</f>
        <v>116.73</v>
      </c>
      <c r="G113" s="112">
        <f t="shared" si="5"/>
        <v>1433.27</v>
      </c>
    </row>
    <row r="114" spans="1:7" ht="11.1" customHeight="1" x14ac:dyDescent="0.2">
      <c r="A114" s="158" t="str">
        <f>+Folhas!B69</f>
        <v>Jose Benedito dos Santos</v>
      </c>
      <c r="B114" s="156" t="s">
        <v>374</v>
      </c>
      <c r="C114" s="156" t="str">
        <f>Folhas!D69</f>
        <v>2.11. Assessor Administrativo</v>
      </c>
      <c r="D114" s="156" t="s">
        <v>220</v>
      </c>
      <c r="E114" s="157">
        <f>Folhas!H69</f>
        <v>1550</v>
      </c>
      <c r="F114" s="157">
        <f>(Folhas!I69)+(Folhas!J69)+(Folhas!K69)+(Folhas!L69)+(Folhas!M69)</f>
        <v>116.73</v>
      </c>
      <c r="G114" s="157">
        <f t="shared" si="5"/>
        <v>1433.27</v>
      </c>
    </row>
    <row r="115" spans="1:7" ht="11.1" customHeight="1" x14ac:dyDescent="0.2">
      <c r="A115" s="115" t="str">
        <f>+Folhas!B70</f>
        <v>Jose Ramon Esperidiaao Gomes</v>
      </c>
      <c r="B115" s="111" t="s">
        <v>374</v>
      </c>
      <c r="C115" s="111" t="str">
        <f>Folhas!D70</f>
        <v>1.1. Diretor Geral</v>
      </c>
      <c r="D115" s="111" t="s">
        <v>220</v>
      </c>
      <c r="E115" s="112">
        <f>Folhas!H70</f>
        <v>7000</v>
      </c>
      <c r="F115" s="112">
        <f>(Folhas!I70)+(Folhas!J70)+(Folhas!K70)+(Folhas!L70)+(Folhas!M70)</f>
        <v>1588.72</v>
      </c>
      <c r="G115" s="112">
        <f t="shared" si="5"/>
        <v>5411.28</v>
      </c>
    </row>
    <row r="116" spans="1:7" ht="11.1" customHeight="1" x14ac:dyDescent="0.2">
      <c r="A116" s="158" t="str">
        <f>+Folhas!B71</f>
        <v>Jose Symon Pimentel Mendonça</v>
      </c>
      <c r="B116" s="156" t="s">
        <v>374</v>
      </c>
      <c r="C116" s="156" t="str">
        <f>Folhas!D71</f>
        <v>5.8. Assessor da Mesa</v>
      </c>
      <c r="D116" s="156" t="s">
        <v>220</v>
      </c>
      <c r="E116" s="157">
        <f>Folhas!H71</f>
        <v>3200</v>
      </c>
      <c r="F116" s="157">
        <f>(Folhas!I71)+(Folhas!J71)+(Folhas!K71)+(Folhas!L71)+(Folhas!M71)</f>
        <v>289.7</v>
      </c>
      <c r="G116" s="157">
        <f t="shared" si="5"/>
        <v>2910.3</v>
      </c>
    </row>
    <row r="117" spans="1:7" ht="11.1" customHeight="1" x14ac:dyDescent="0.2">
      <c r="A117" s="115" t="str">
        <f>+Folhas!B72</f>
        <v>Joselito Acioli Quirino</v>
      </c>
      <c r="B117" s="111" t="s">
        <v>374</v>
      </c>
      <c r="C117" s="111" t="str">
        <f>Folhas!D72</f>
        <v>1.1. Contador</v>
      </c>
      <c r="D117" s="111" t="s">
        <v>220</v>
      </c>
      <c r="E117" s="112">
        <f>Folhas!H72</f>
        <v>5000</v>
      </c>
      <c r="F117" s="112">
        <f>(Folhas!I72)+(Folhas!J72)+(Folhas!K72)+(Folhas!L72)+(Folhas!M72)</f>
        <v>822.47</v>
      </c>
      <c r="G117" s="112">
        <f t="shared" si="5"/>
        <v>4177.53</v>
      </c>
    </row>
    <row r="118" spans="1:7" ht="11.1" customHeight="1" x14ac:dyDescent="0.2">
      <c r="A118" s="158" t="str">
        <f>+Folhas!B73</f>
        <v>Kevim Baresi Tenorio Almeida</v>
      </c>
      <c r="B118" s="156" t="s">
        <v>374</v>
      </c>
      <c r="C118" s="156" t="str">
        <f>Folhas!D73</f>
        <v>2.11. Assistente Administrativo</v>
      </c>
      <c r="D118" s="156" t="s">
        <v>220</v>
      </c>
      <c r="E118" s="157">
        <f>Folhas!H73</f>
        <v>1550</v>
      </c>
      <c r="F118" s="157">
        <f>(Folhas!I73)+(Folhas!J73)+(Folhas!K73)+(Folhas!L73)+(Folhas!M73)</f>
        <v>116.73</v>
      </c>
      <c r="G118" s="157">
        <f t="shared" si="5"/>
        <v>1433.27</v>
      </c>
    </row>
    <row r="119" spans="1:7" ht="11.1" customHeight="1" x14ac:dyDescent="0.2">
      <c r="A119" s="115" t="str">
        <f>+Folhas!B74</f>
        <v>Kleithon J. Constante da S. Soares</v>
      </c>
      <c r="B119" s="111" t="s">
        <v>374</v>
      </c>
      <c r="C119" s="111" t="str">
        <f>Folhas!D74</f>
        <v>7.8. Assessor da Mesa</v>
      </c>
      <c r="D119" s="111" t="s">
        <v>220</v>
      </c>
      <c r="E119" s="112">
        <f>Folhas!H74</f>
        <v>3200</v>
      </c>
      <c r="F119" s="112">
        <f>(Folhas!I74)+(Folhas!J74)+(Folhas!K74)+(Folhas!L74)+(Folhas!M74)</f>
        <v>305.59999999999997</v>
      </c>
      <c r="G119" s="112">
        <f t="shared" ref="G119" si="7">E119-F119</f>
        <v>2894.4</v>
      </c>
    </row>
    <row r="120" spans="1:7" ht="11.1" customHeight="1" x14ac:dyDescent="0.2">
      <c r="A120" s="158" t="str">
        <f>+Folhas!B75</f>
        <v>Lays Maria Almeida de Oliveira</v>
      </c>
      <c r="B120" s="156" t="s">
        <v>374</v>
      </c>
      <c r="C120" s="156" t="str">
        <f>Folhas!D75</f>
        <v>3.11. Assessor Administrativo</v>
      </c>
      <c r="D120" s="156" t="s">
        <v>220</v>
      </c>
      <c r="E120" s="157">
        <f>Folhas!H75</f>
        <v>2600</v>
      </c>
      <c r="F120" s="157">
        <f>(Folhas!I75)+(Folhas!J75)+(Folhas!K75)+(Folhas!L75)+(Folhas!M75)</f>
        <v>211.23</v>
      </c>
      <c r="G120" s="157">
        <f t="shared" si="5"/>
        <v>2388.77</v>
      </c>
    </row>
    <row r="121" spans="1:7" ht="11.1" customHeight="1" x14ac:dyDescent="0.2">
      <c r="A121" s="115" t="str">
        <f>+Folhas!B76</f>
        <v>Manric Bezerra da Silva Nascimento</v>
      </c>
      <c r="B121" s="111" t="s">
        <v>374</v>
      </c>
      <c r="C121" s="111" t="str">
        <f>Folhas!D76</f>
        <v>6.8. Assessor da Mesa</v>
      </c>
      <c r="D121" s="111" t="s">
        <v>220</v>
      </c>
      <c r="E121" s="112">
        <f>Folhas!H76</f>
        <v>3200</v>
      </c>
      <c r="F121" s="112">
        <f>(Folhas!I76)+(Folhas!J76)+(Folhas!K76)+(Folhas!L76)+(Folhas!M76)</f>
        <v>289.7</v>
      </c>
      <c r="G121" s="112">
        <f t="shared" si="5"/>
        <v>2910.3</v>
      </c>
    </row>
    <row r="122" spans="1:7" ht="11.1" customHeight="1" x14ac:dyDescent="0.2">
      <c r="A122" s="158" t="str">
        <f>+Folhas!B77</f>
        <v>Marcia Camila de Brito Ferraz</v>
      </c>
      <c r="B122" s="156" t="s">
        <v>374</v>
      </c>
      <c r="C122" s="156" t="str">
        <f>Folhas!D77</f>
        <v>3.11. Assistente Administrativo</v>
      </c>
      <c r="D122" s="156" t="s">
        <v>220</v>
      </c>
      <c r="E122" s="157">
        <f>Folhas!H77</f>
        <v>1550</v>
      </c>
      <c r="F122" s="157">
        <f>(Folhas!I77)+(Folhas!J77)+(Folhas!K77)+(Folhas!L77)+(Folhas!M77)</f>
        <v>116.73</v>
      </c>
      <c r="G122" s="157">
        <f t="shared" si="5"/>
        <v>1433.27</v>
      </c>
    </row>
    <row r="123" spans="1:7" ht="11.1" customHeight="1" x14ac:dyDescent="0.2">
      <c r="A123" s="115" t="str">
        <f>+Folhas!B78</f>
        <v>Maria Jose da Silva</v>
      </c>
      <c r="B123" s="111" t="s">
        <v>374</v>
      </c>
      <c r="C123" s="111" t="str">
        <f>Folhas!D78</f>
        <v>4.11. Assistente Administrativo</v>
      </c>
      <c r="D123" s="111" t="s">
        <v>220</v>
      </c>
      <c r="E123" s="112">
        <f>Folhas!H78</f>
        <v>1550</v>
      </c>
      <c r="F123" s="112">
        <f>(Folhas!I78)+(Folhas!J78)+(Folhas!K78)+(Folhas!L78)+(Folhas!M78)</f>
        <v>116.73</v>
      </c>
      <c r="G123" s="112">
        <f t="shared" si="5"/>
        <v>1433.27</v>
      </c>
    </row>
    <row r="124" spans="1:7" ht="11.1" customHeight="1" x14ac:dyDescent="0.2">
      <c r="A124" s="158" t="str">
        <f>+Folhas!B79</f>
        <v>Maria Katielly Menezes Batista</v>
      </c>
      <c r="B124" s="156" t="s">
        <v>374</v>
      </c>
      <c r="C124" s="156" t="str">
        <f>Folhas!D79</f>
        <v>4.11. Assessor Administrativo</v>
      </c>
      <c r="D124" s="156" t="s">
        <v>220</v>
      </c>
      <c r="E124" s="157">
        <f>Folhas!H79</f>
        <v>3600</v>
      </c>
      <c r="F124" s="157">
        <f>(Folhas!I79)+(Folhas!J79)+(Folhas!K79)+(Folhas!L79)+(Folhas!M79)</f>
        <v>380.15999999999997</v>
      </c>
      <c r="G124" s="157">
        <f t="shared" si="5"/>
        <v>3219.84</v>
      </c>
    </row>
    <row r="125" spans="1:7" ht="11.1" customHeight="1" x14ac:dyDescent="0.2">
      <c r="A125" s="115" t="str">
        <f>+Folhas!B80</f>
        <v>Mayara Leticia Gomes Quirino</v>
      </c>
      <c r="B125" s="111" t="s">
        <v>374</v>
      </c>
      <c r="C125" s="111" t="str">
        <f>Folhas!D80</f>
        <v>2.10. Auxiliar de Escritorio</v>
      </c>
      <c r="D125" s="111" t="s">
        <v>220</v>
      </c>
      <c r="E125" s="112">
        <f>Folhas!H80</f>
        <v>1550</v>
      </c>
      <c r="F125" s="112">
        <f>(Folhas!I80)+(Folhas!J80)+(Folhas!K80)+(Folhas!L80)+(Folhas!M80)</f>
        <v>116.73</v>
      </c>
      <c r="G125" s="112">
        <f t="shared" si="5"/>
        <v>1433.27</v>
      </c>
    </row>
    <row r="126" spans="1:7" ht="11.1" customHeight="1" x14ac:dyDescent="0.2">
      <c r="A126" s="158" t="str">
        <f>+Folhas!B81</f>
        <v>Murilo Silveira da Silva</v>
      </c>
      <c r="B126" s="156" t="s">
        <v>374</v>
      </c>
      <c r="C126" s="156" t="str">
        <f>Folhas!D81</f>
        <v>3.10. Auxiliar de Escritorio</v>
      </c>
      <c r="D126" s="156" t="s">
        <v>220</v>
      </c>
      <c r="E126" s="157">
        <f>Folhas!H81</f>
        <v>1550</v>
      </c>
      <c r="F126" s="157">
        <f>(Folhas!I81)+(Folhas!J81)+(Folhas!K81)+(Folhas!L81)+(Folhas!M81)</f>
        <v>116.73</v>
      </c>
      <c r="G126" s="157">
        <f t="shared" si="5"/>
        <v>1433.27</v>
      </c>
    </row>
    <row r="127" spans="1:7" ht="11.1" customHeight="1" x14ac:dyDescent="0.2">
      <c r="A127" s="115" t="str">
        <f>+Folhas!B82</f>
        <v>Paulo Roberto da Silva Martins</v>
      </c>
      <c r="B127" s="111" t="s">
        <v>374</v>
      </c>
      <c r="C127" s="111" t="str">
        <f>Folhas!D82</f>
        <v>5.11. Assessor Administrativo</v>
      </c>
      <c r="D127" s="111" t="s">
        <v>220</v>
      </c>
      <c r="E127" s="112">
        <f>Folhas!H82</f>
        <v>3000</v>
      </c>
      <c r="F127" s="112">
        <f>(Folhas!I82)+(Folhas!J82)+(Folhas!K82)+(Folhas!L82)+(Folhas!M82)</f>
        <v>253.4</v>
      </c>
      <c r="G127" s="112">
        <f t="shared" si="5"/>
        <v>2746.6</v>
      </c>
    </row>
    <row r="128" spans="1:7" ht="11.1" customHeight="1" x14ac:dyDescent="0.2">
      <c r="A128" s="158" t="str">
        <f>+Folhas!B83</f>
        <v>Ronaldo Luciano da Silva</v>
      </c>
      <c r="B128" s="156" t="s">
        <v>374</v>
      </c>
      <c r="C128" s="156" t="str">
        <f>Folhas!D83</f>
        <v>6.11. Assessor Administrativo</v>
      </c>
      <c r="D128" s="156" t="s">
        <v>220</v>
      </c>
      <c r="E128" s="157">
        <f>Folhas!H83</f>
        <v>3000</v>
      </c>
      <c r="F128" s="157">
        <f>(Folhas!I83)+(Folhas!J83)+(Folhas!K83)+(Folhas!L83)+(Folhas!M83)</f>
        <v>253.4</v>
      </c>
      <c r="G128" s="157">
        <f t="shared" si="5"/>
        <v>2746.6</v>
      </c>
    </row>
    <row r="129" spans="1:7" ht="11.1" customHeight="1" x14ac:dyDescent="0.2">
      <c r="A129" s="115" t="str">
        <f>+Folhas!B84</f>
        <v>Samia Karoline da Silva Araujo</v>
      </c>
      <c r="B129" s="111" t="s">
        <v>374</v>
      </c>
      <c r="C129" s="111" t="str">
        <f>Folhas!D84</f>
        <v>1.11. Assessor Tecnico</v>
      </c>
      <c r="D129" s="111" t="s">
        <v>220</v>
      </c>
      <c r="E129" s="112">
        <f>Folhas!H84</f>
        <v>1800</v>
      </c>
      <c r="F129" s="112">
        <f>(Folhas!I84)+(Folhas!J84)+(Folhas!K84)+(Folhas!L84)+(Folhas!M84)</f>
        <v>139.22999999999999</v>
      </c>
      <c r="G129" s="112">
        <f t="shared" si="5"/>
        <v>1660.77</v>
      </c>
    </row>
    <row r="130" spans="1:7" ht="11.1" customHeight="1" x14ac:dyDescent="0.2">
      <c r="A130" s="158" t="str">
        <f>+Folhas!B85</f>
        <v>Valeska de Souza Brandão</v>
      </c>
      <c r="B130" s="156" t="s">
        <v>374</v>
      </c>
      <c r="C130" s="156" t="str">
        <f>Folhas!D85</f>
        <v>7.11. Assessor Administrativo</v>
      </c>
      <c r="D130" s="156" t="s">
        <v>220</v>
      </c>
      <c r="E130" s="157">
        <f>Folhas!H85</f>
        <v>2600</v>
      </c>
      <c r="F130" s="157">
        <f>(Folhas!I85)+(Folhas!J85)+(Folhas!K85)+(Folhas!L85)+(Folhas!M85)</f>
        <v>211.23</v>
      </c>
      <c r="G130" s="157">
        <f t="shared" si="5"/>
        <v>2388.77</v>
      </c>
    </row>
    <row r="131" spans="1:7" ht="11.1" customHeight="1" x14ac:dyDescent="0.2">
      <c r="A131" s="115" t="str">
        <f>+Folhas!B86</f>
        <v>Wheslley Lopes Guizelini de Oliveira</v>
      </c>
      <c r="B131" s="111" t="s">
        <v>374</v>
      </c>
      <c r="C131" s="111" t="str">
        <f>Folhas!D86</f>
        <v>1.1. Coordenador de Compras</v>
      </c>
      <c r="D131" s="111" t="s">
        <v>220</v>
      </c>
      <c r="E131" s="112">
        <f>Folhas!H86</f>
        <v>3000</v>
      </c>
      <c r="F131" s="112">
        <f>(Folhas!I86)+(Folhas!J86)+(Folhas!K86)+(Folhas!L86)+(Folhas!M86)</f>
        <v>253.4</v>
      </c>
      <c r="G131" s="112">
        <f t="shared" si="5"/>
        <v>2746.6</v>
      </c>
    </row>
    <row r="132" spans="1:7" ht="11.1" customHeight="1" x14ac:dyDescent="0.2">
      <c r="A132" s="109"/>
      <c r="B132" s="109"/>
      <c r="C132" s="109"/>
      <c r="D132" s="109"/>
      <c r="E132" s="110">
        <f>SUM(E102:E131)</f>
        <v>88750</v>
      </c>
      <c r="F132" s="110">
        <f>SUM(F102:F131)</f>
        <v>9411.0399999999954</v>
      </c>
      <c r="G132" s="110">
        <f>SUM(G102:G131)</f>
        <v>79338.960000000021</v>
      </c>
    </row>
    <row r="133" spans="1:7" ht="11.1" customHeight="1" x14ac:dyDescent="0.2">
      <c r="A133" s="126"/>
      <c r="B133" s="126"/>
      <c r="C133" s="126"/>
      <c r="D133" s="126"/>
      <c r="E133" s="126"/>
      <c r="F133" s="126"/>
      <c r="G133" s="126" t="s">
        <v>464</v>
      </c>
    </row>
    <row r="134" spans="1:7" ht="11.1" customHeight="1" x14ac:dyDescent="0.2"/>
    <row r="135" spans="1:7" ht="11.1" customHeight="1" x14ac:dyDescent="0.2"/>
    <row r="136" spans="1:7" ht="11.1" customHeight="1" x14ac:dyDescent="0.2"/>
    <row r="137" spans="1:7" ht="11.1" customHeight="1" x14ac:dyDescent="0.2"/>
    <row r="138" spans="1:7" ht="11.1" customHeight="1" x14ac:dyDescent="0.2"/>
    <row r="139" spans="1:7" ht="11.1" customHeight="1" x14ac:dyDescent="0.2"/>
    <row r="140" spans="1:7" ht="11.1" customHeight="1" x14ac:dyDescent="0.2"/>
    <row r="141" spans="1:7" ht="11.1" customHeight="1" x14ac:dyDescent="0.2">
      <c r="A141" s="486" t="s">
        <v>221</v>
      </c>
      <c r="B141" s="486"/>
      <c r="C141" s="486"/>
      <c r="D141" s="486"/>
      <c r="E141" s="486"/>
      <c r="F141" s="486"/>
      <c r="G141" s="486"/>
    </row>
    <row r="142" spans="1:7" ht="22.5" x14ac:dyDescent="0.2">
      <c r="A142" s="109" t="s">
        <v>7</v>
      </c>
      <c r="B142" s="109" t="s">
        <v>214</v>
      </c>
      <c r="C142" s="109" t="s">
        <v>215</v>
      </c>
      <c r="D142" s="113" t="s">
        <v>216</v>
      </c>
      <c r="E142" s="109" t="s">
        <v>223</v>
      </c>
      <c r="F142" s="109" t="s">
        <v>8</v>
      </c>
      <c r="G142" s="109" t="s">
        <v>217</v>
      </c>
    </row>
    <row r="143" spans="1:7" ht="11.1" customHeight="1" x14ac:dyDescent="0.2">
      <c r="A143" s="114" t="str">
        <f>+Folhas!B101</f>
        <v>Alexandre Rufino da Silva</v>
      </c>
      <c r="B143" s="105" t="s">
        <v>374</v>
      </c>
      <c r="C143" s="156" t="s">
        <v>327</v>
      </c>
      <c r="D143" s="105" t="s">
        <v>220</v>
      </c>
      <c r="E143" s="106">
        <f>Folhas!H101</f>
        <v>2600</v>
      </c>
      <c r="F143" s="106">
        <f>(Folhas!I101)+(Folhas!J101)+(Folhas!K101)+(Folhas!L101)+(Folhas!M101)</f>
        <v>211.23</v>
      </c>
      <c r="G143" s="106">
        <f t="shared" ref="G143" si="8">E143-F143</f>
        <v>2388.77</v>
      </c>
    </row>
    <row r="144" spans="1:7" ht="11.1" customHeight="1" x14ac:dyDescent="0.2">
      <c r="A144" s="115" t="str">
        <f>+Folhas!B102</f>
        <v>Barbara Cristhiny dos Santos Lopes</v>
      </c>
      <c r="B144" s="111" t="s">
        <v>374</v>
      </c>
      <c r="C144" s="111" t="s">
        <v>327</v>
      </c>
      <c r="D144" s="111" t="s">
        <v>220</v>
      </c>
      <c r="E144" s="112">
        <f>Folhas!H102</f>
        <v>2600</v>
      </c>
      <c r="F144" s="112">
        <f>(Folhas!I102)+(Folhas!J102)+(Folhas!K102)+(Folhas!L102)+(Folhas!M102)</f>
        <v>211.23</v>
      </c>
      <c r="G144" s="112">
        <f t="shared" ref="G144:G145" si="9">E144-F144</f>
        <v>2388.77</v>
      </c>
    </row>
    <row r="145" spans="1:7" ht="11.1" customHeight="1" x14ac:dyDescent="0.2">
      <c r="A145" s="114" t="str">
        <f>+Folhas!B103</f>
        <v>Cicero Ancelmo Ferreira</v>
      </c>
      <c r="B145" s="105" t="s">
        <v>374</v>
      </c>
      <c r="C145" s="156" t="s">
        <v>330</v>
      </c>
      <c r="D145" s="105" t="s">
        <v>220</v>
      </c>
      <c r="E145" s="106">
        <f>Folhas!H103</f>
        <v>1550</v>
      </c>
      <c r="F145" s="106">
        <f>(Folhas!I103)+(Folhas!J103)+(Folhas!K103)+(Folhas!L103)+(Folhas!M103)</f>
        <v>116.73</v>
      </c>
      <c r="G145" s="106">
        <f t="shared" si="9"/>
        <v>1433.27</v>
      </c>
    </row>
    <row r="146" spans="1:7" ht="11.1" customHeight="1" x14ac:dyDescent="0.2">
      <c r="A146" s="115" t="str">
        <f>+Folhas!B104</f>
        <v>Fabio Henrique Gomes da Silva</v>
      </c>
      <c r="B146" s="111" t="s">
        <v>374</v>
      </c>
      <c r="C146" s="111" t="s">
        <v>330</v>
      </c>
      <c r="D146" s="111" t="s">
        <v>220</v>
      </c>
      <c r="E146" s="112">
        <f>Folhas!H104</f>
        <v>1550</v>
      </c>
      <c r="F146" s="112">
        <f>(Folhas!I104)+(Folhas!J104)+(Folhas!K104)+(Folhas!L104)+(Folhas!M104)</f>
        <v>116.73</v>
      </c>
      <c r="G146" s="112">
        <f t="shared" ref="G146:G162" si="10">E146-F146</f>
        <v>1433.27</v>
      </c>
    </row>
    <row r="147" spans="1:7" ht="11.1" customHeight="1" x14ac:dyDescent="0.2">
      <c r="A147" s="114" t="str">
        <f>+Folhas!B105</f>
        <v>Genivaldo Verissimo da Silva</v>
      </c>
      <c r="B147" s="105" t="s">
        <v>374</v>
      </c>
      <c r="C147" s="156" t="s">
        <v>330</v>
      </c>
      <c r="D147" s="105" t="s">
        <v>220</v>
      </c>
      <c r="E147" s="106">
        <f>Folhas!H105</f>
        <v>1550</v>
      </c>
      <c r="F147" s="106">
        <f>(Folhas!I105)+(Folhas!J105)+(Folhas!K105)+(Folhas!L105)+(Folhas!M105)</f>
        <v>116.73</v>
      </c>
      <c r="G147" s="106">
        <f t="shared" si="10"/>
        <v>1433.27</v>
      </c>
    </row>
    <row r="148" spans="1:7" ht="11.1" customHeight="1" x14ac:dyDescent="0.2">
      <c r="A148" s="115" t="str">
        <f>+Folhas!B106</f>
        <v>Geronildo Cavalcante Alves</v>
      </c>
      <c r="B148" s="111" t="s">
        <v>374</v>
      </c>
      <c r="C148" s="111" t="s">
        <v>330</v>
      </c>
      <c r="D148" s="111" t="s">
        <v>220</v>
      </c>
      <c r="E148" s="112">
        <f>Folhas!H106</f>
        <v>2600</v>
      </c>
      <c r="F148" s="112">
        <f>(Folhas!I106)+(Folhas!J106)+(Folhas!K106)+(Folhas!L106)+(Folhas!M106)</f>
        <v>211.23</v>
      </c>
      <c r="G148" s="112">
        <f t="shared" si="10"/>
        <v>2388.77</v>
      </c>
    </row>
    <row r="149" spans="1:7" ht="11.1" customHeight="1" x14ac:dyDescent="0.2">
      <c r="A149" s="114" t="str">
        <f>+Folhas!B107</f>
        <v>Gloria Thayna Dantas da Silva</v>
      </c>
      <c r="B149" s="105" t="s">
        <v>374</v>
      </c>
      <c r="C149" s="156" t="s">
        <v>330</v>
      </c>
      <c r="D149" s="105" t="s">
        <v>220</v>
      </c>
      <c r="E149" s="106">
        <f>Folhas!H107</f>
        <v>2600</v>
      </c>
      <c r="F149" s="106">
        <f>(Folhas!I107)+(Folhas!J107)+(Folhas!K107)+(Folhas!L107)+(Folhas!M107)</f>
        <v>211.23</v>
      </c>
      <c r="G149" s="106">
        <f t="shared" si="10"/>
        <v>2388.77</v>
      </c>
    </row>
    <row r="150" spans="1:7" ht="11.1" customHeight="1" x14ac:dyDescent="0.2">
      <c r="A150" s="115" t="str">
        <f>+Folhas!B108</f>
        <v>Jeferson Gonçalves Ferreira</v>
      </c>
      <c r="B150" s="111" t="s">
        <v>374</v>
      </c>
      <c r="C150" s="111" t="s">
        <v>330</v>
      </c>
      <c r="D150" s="111" t="s">
        <v>220</v>
      </c>
      <c r="E150" s="112">
        <f>Folhas!H108</f>
        <v>1550</v>
      </c>
      <c r="F150" s="112">
        <f>(Folhas!I108)+(Folhas!J108)+(Folhas!K108)+(Folhas!L108)+(Folhas!M108)</f>
        <v>116.73</v>
      </c>
      <c r="G150" s="112">
        <f t="shared" si="10"/>
        <v>1433.27</v>
      </c>
    </row>
    <row r="151" spans="1:7" ht="11.1" customHeight="1" x14ac:dyDescent="0.2">
      <c r="A151" s="114" t="str">
        <f>+Folhas!B109</f>
        <v>Josineide Maria da Silva</v>
      </c>
      <c r="B151" s="105" t="s">
        <v>374</v>
      </c>
      <c r="C151" s="156" t="s">
        <v>330</v>
      </c>
      <c r="D151" s="105" t="s">
        <v>220</v>
      </c>
      <c r="E151" s="106">
        <f>Folhas!H109</f>
        <v>1550</v>
      </c>
      <c r="F151" s="106">
        <f>(Folhas!I109)+(Folhas!J109)+(Folhas!K109)+(Folhas!L109)+(Folhas!M109)</f>
        <v>116.73</v>
      </c>
      <c r="G151" s="106">
        <f t="shared" si="10"/>
        <v>1433.27</v>
      </c>
    </row>
    <row r="152" spans="1:7" ht="11.1" customHeight="1" x14ac:dyDescent="0.2">
      <c r="A152" s="115" t="str">
        <f>+Folhas!B110</f>
        <v>Josival Correia Sampaio</v>
      </c>
      <c r="B152" s="111" t="s">
        <v>374</v>
      </c>
      <c r="C152" s="111" t="s">
        <v>330</v>
      </c>
      <c r="D152" s="111" t="s">
        <v>220</v>
      </c>
      <c r="E152" s="112">
        <f>Folhas!H110</f>
        <v>2600</v>
      </c>
      <c r="F152" s="112">
        <f>(Folhas!I110)+(Folhas!J110)+(Folhas!K110)+(Folhas!L110)+(Folhas!M110)</f>
        <v>211.23</v>
      </c>
      <c r="G152" s="112">
        <f t="shared" si="10"/>
        <v>2388.77</v>
      </c>
    </row>
    <row r="153" spans="1:7" ht="11.1" customHeight="1" x14ac:dyDescent="0.2">
      <c r="A153" s="114" t="str">
        <f>+Folhas!B111</f>
        <v>Luciano Antonio Belo da Silva</v>
      </c>
      <c r="B153" s="105" t="s">
        <v>374</v>
      </c>
      <c r="C153" s="156" t="s">
        <v>330</v>
      </c>
      <c r="D153" s="105" t="s">
        <v>220</v>
      </c>
      <c r="E153" s="106">
        <f>Folhas!H111</f>
        <v>2600</v>
      </c>
      <c r="F153" s="106">
        <f>(Folhas!I111)+(Folhas!J111)+(Folhas!K111)+(Folhas!L111)+(Folhas!M111)</f>
        <v>211.23</v>
      </c>
      <c r="G153" s="106">
        <f t="shared" si="10"/>
        <v>2388.77</v>
      </c>
    </row>
    <row r="154" spans="1:7" ht="11.1" customHeight="1" x14ac:dyDescent="0.2">
      <c r="A154" s="115" t="str">
        <f>+Folhas!B112</f>
        <v>Luis Eduardo Moreira M. da Silva</v>
      </c>
      <c r="B154" s="111" t="s">
        <v>374</v>
      </c>
      <c r="C154" s="111" t="s">
        <v>330</v>
      </c>
      <c r="D154" s="111" t="s">
        <v>220</v>
      </c>
      <c r="E154" s="112">
        <f>Folhas!H112</f>
        <v>2600</v>
      </c>
      <c r="F154" s="112">
        <f>(Folhas!I112)+(Folhas!J112)+(Folhas!K112)+(Folhas!L112)+(Folhas!M112)</f>
        <v>211.23</v>
      </c>
      <c r="G154" s="112">
        <f t="shared" si="10"/>
        <v>2388.77</v>
      </c>
    </row>
    <row r="155" spans="1:7" ht="11.1" customHeight="1" x14ac:dyDescent="0.2">
      <c r="A155" s="114" t="str">
        <f>+Folhas!B113</f>
        <v>Maria Rita Luana da Silva Omena</v>
      </c>
      <c r="B155" s="105" t="s">
        <v>374</v>
      </c>
      <c r="C155" s="156" t="s">
        <v>330</v>
      </c>
      <c r="D155" s="105" t="s">
        <v>220</v>
      </c>
      <c r="E155" s="106">
        <f>Folhas!H113</f>
        <v>2600</v>
      </c>
      <c r="F155" s="106">
        <f>(Folhas!I113)+(Folhas!J113)+(Folhas!K113)+(Folhas!L113)+(Folhas!M113)</f>
        <v>211.23</v>
      </c>
      <c r="G155" s="106">
        <f t="shared" si="10"/>
        <v>2388.77</v>
      </c>
    </row>
    <row r="156" spans="1:7" ht="11.1" customHeight="1" x14ac:dyDescent="0.2">
      <c r="A156" s="115" t="str">
        <f>+Folhas!B114</f>
        <v>Matheus Henrique Ventura da Silva</v>
      </c>
      <c r="B156" s="111" t="s">
        <v>374</v>
      </c>
      <c r="C156" s="111" t="s">
        <v>330</v>
      </c>
      <c r="D156" s="111" t="s">
        <v>220</v>
      </c>
      <c r="E156" s="112">
        <f>Folhas!H114</f>
        <v>1550</v>
      </c>
      <c r="F156" s="112">
        <f>(Folhas!I114)+(Folhas!J114)+(Folhas!K114)+(Folhas!L114)+(Folhas!M114)</f>
        <v>116.73</v>
      </c>
      <c r="G156" s="112">
        <f t="shared" si="10"/>
        <v>1433.27</v>
      </c>
    </row>
    <row r="157" spans="1:7" ht="11.1" customHeight="1" x14ac:dyDescent="0.2">
      <c r="A157" s="114" t="str">
        <f>+Folhas!B115</f>
        <v>Nathalia de Souza Damasceno</v>
      </c>
      <c r="B157" s="105" t="s">
        <v>374</v>
      </c>
      <c r="C157" s="156" t="s">
        <v>330</v>
      </c>
      <c r="D157" s="105" t="s">
        <v>220</v>
      </c>
      <c r="E157" s="106">
        <f>Folhas!H115</f>
        <v>3600</v>
      </c>
      <c r="F157" s="106">
        <f>(Folhas!I115)+(Folhas!J115)+(Folhas!K115)+(Folhas!L115)+(Folhas!M115)</f>
        <v>380.15999999999997</v>
      </c>
      <c r="G157" s="106">
        <f t="shared" si="10"/>
        <v>3219.84</v>
      </c>
    </row>
    <row r="158" spans="1:7" ht="11.1" customHeight="1" x14ac:dyDescent="0.2">
      <c r="A158" s="115" t="str">
        <f>+Folhas!B116</f>
        <v>Nivia Gracielly Fernandes da Silva</v>
      </c>
      <c r="B158" s="111" t="s">
        <v>374</v>
      </c>
      <c r="C158" s="111" t="s">
        <v>330</v>
      </c>
      <c r="D158" s="111" t="s">
        <v>220</v>
      </c>
      <c r="E158" s="112">
        <f>Folhas!H116</f>
        <v>1550</v>
      </c>
      <c r="F158" s="112">
        <f>(Folhas!I116)+(Folhas!J116)+(Folhas!K116)+(Folhas!L116)+(Folhas!M116)</f>
        <v>116.73</v>
      </c>
      <c r="G158" s="112">
        <f t="shared" si="10"/>
        <v>1433.27</v>
      </c>
    </row>
    <row r="159" spans="1:7" ht="11.1" customHeight="1" x14ac:dyDescent="0.2">
      <c r="A159" s="114" t="str">
        <f>+Folhas!B117</f>
        <v>Pedro Henrique Pereira dos Santos</v>
      </c>
      <c r="B159" s="105" t="s">
        <v>374</v>
      </c>
      <c r="C159" s="156" t="s">
        <v>330</v>
      </c>
      <c r="D159" s="105" t="s">
        <v>220</v>
      </c>
      <c r="E159" s="106">
        <f>Folhas!H117</f>
        <v>2250</v>
      </c>
      <c r="F159" s="106">
        <f>(Folhas!I117)+(Folhas!J117)+(Folhas!K117)+(Folhas!L117)+(Folhas!M117)</f>
        <v>179.73</v>
      </c>
      <c r="G159" s="106">
        <f t="shared" si="10"/>
        <v>2070.27</v>
      </c>
    </row>
    <row r="160" spans="1:7" ht="11.1" customHeight="1" x14ac:dyDescent="0.2">
      <c r="A160" s="115" t="str">
        <f>+Folhas!B118</f>
        <v>Pedro Jorge Soares</v>
      </c>
      <c r="B160" s="111" t="s">
        <v>374</v>
      </c>
      <c r="C160" s="111" t="s">
        <v>330</v>
      </c>
      <c r="D160" s="111" t="s">
        <v>220</v>
      </c>
      <c r="E160" s="112">
        <f>Folhas!H118</f>
        <v>1550</v>
      </c>
      <c r="F160" s="112">
        <f>(Folhas!I118)+(Folhas!J118)+(Folhas!K118)+(Folhas!L118)+(Folhas!M118)</f>
        <v>116.73</v>
      </c>
      <c r="G160" s="112">
        <f t="shared" si="10"/>
        <v>1433.27</v>
      </c>
    </row>
    <row r="161" spans="1:7" ht="11.1" customHeight="1" x14ac:dyDescent="0.2">
      <c r="A161" s="114" t="str">
        <f>+Folhas!B119</f>
        <v>Raildo Almeida Ferreira</v>
      </c>
      <c r="B161" s="105" t="s">
        <v>374</v>
      </c>
      <c r="C161" s="156" t="s">
        <v>330</v>
      </c>
      <c r="D161" s="105" t="s">
        <v>220</v>
      </c>
      <c r="E161" s="106">
        <f>Folhas!H119</f>
        <v>2600</v>
      </c>
      <c r="F161" s="106">
        <f>(Folhas!I119)+(Folhas!J119)+(Folhas!K119)+(Folhas!L119)+(Folhas!M119)</f>
        <v>211.23</v>
      </c>
      <c r="G161" s="106">
        <f t="shared" si="10"/>
        <v>2388.77</v>
      </c>
    </row>
    <row r="162" spans="1:7" ht="11.1" customHeight="1" x14ac:dyDescent="0.2">
      <c r="A162" s="115" t="str">
        <f>+Folhas!B120</f>
        <v>Yone da Silva Nascimento</v>
      </c>
      <c r="B162" s="111" t="s">
        <v>374</v>
      </c>
      <c r="C162" s="111" t="s">
        <v>330</v>
      </c>
      <c r="D162" s="111" t="s">
        <v>220</v>
      </c>
      <c r="E162" s="112">
        <f>Folhas!H120</f>
        <v>1550</v>
      </c>
      <c r="F162" s="112">
        <f>(Folhas!I120)+(Folhas!J120)+(Folhas!K120)+(Folhas!L120)+(Folhas!M120)</f>
        <v>116.73</v>
      </c>
      <c r="G162" s="112">
        <f t="shared" si="10"/>
        <v>1433.27</v>
      </c>
    </row>
    <row r="163" spans="1:7" ht="11.1" customHeight="1" x14ac:dyDescent="0.2">
      <c r="A163" s="109"/>
      <c r="B163" s="109"/>
      <c r="C163" s="109"/>
      <c r="D163" s="109"/>
      <c r="E163" s="110">
        <f>SUM(E143:E162)</f>
        <v>43200</v>
      </c>
      <c r="F163" s="110">
        <f>SUM(F143:F162)</f>
        <v>3511.5299999999997</v>
      </c>
      <c r="G163" s="110">
        <f>SUM(G143:G162)</f>
        <v>39688.469999999994</v>
      </c>
    </row>
    <row r="164" spans="1:7" ht="11.1" customHeight="1" x14ac:dyDescent="0.2"/>
    <row r="165" spans="1:7" ht="11.1" customHeight="1" x14ac:dyDescent="0.2">
      <c r="A165" s="481" t="s">
        <v>221</v>
      </c>
      <c r="B165" s="481"/>
      <c r="C165" s="481"/>
      <c r="D165" s="481"/>
      <c r="E165" s="481"/>
      <c r="F165" s="481"/>
      <c r="G165" s="481"/>
    </row>
    <row r="166" spans="1:7" ht="11.1" customHeight="1" x14ac:dyDescent="0.2">
      <c r="A166" s="109" t="s">
        <v>7</v>
      </c>
      <c r="B166" s="109" t="s">
        <v>214</v>
      </c>
      <c r="C166" s="109" t="s">
        <v>215</v>
      </c>
      <c r="D166" s="113" t="s">
        <v>216</v>
      </c>
      <c r="E166" s="109" t="s">
        <v>223</v>
      </c>
      <c r="F166" s="109" t="s">
        <v>8</v>
      </c>
      <c r="G166" s="109" t="s">
        <v>217</v>
      </c>
    </row>
    <row r="167" spans="1:7" ht="11.1" customHeight="1" x14ac:dyDescent="0.2">
      <c r="A167" s="158" t="str">
        <f>+Folhas!B125</f>
        <v>Anna Potyra Alves Galdino</v>
      </c>
      <c r="B167" s="105" t="s">
        <v>461</v>
      </c>
      <c r="C167" s="157" t="str">
        <f>Folhas!D125</f>
        <v>Recepcionista</v>
      </c>
      <c r="D167" s="156" t="s">
        <v>220</v>
      </c>
      <c r="E167" s="157">
        <f>Folhas!H125</f>
        <v>1550</v>
      </c>
      <c r="F167" s="157">
        <f>(Folhas!I125)+(Folhas!J125)+(Folhas!K125)+(Folhas!L125)+(Folhas!M125)</f>
        <v>116.73</v>
      </c>
      <c r="G167" s="157">
        <f t="shared" ref="G167" si="11">E167-F167</f>
        <v>1433.27</v>
      </c>
    </row>
    <row r="168" spans="1:7" ht="11.1" customHeight="1" x14ac:dyDescent="0.2">
      <c r="A168" s="115" t="str">
        <f>+Folhas!B126</f>
        <v>Edvan Batista  da Silva Junior</v>
      </c>
      <c r="B168" s="111" t="s">
        <v>462</v>
      </c>
      <c r="C168" s="112" t="str">
        <f>Folhas!D126</f>
        <v>Assistente de Plenario</v>
      </c>
      <c r="D168" s="111" t="s">
        <v>220</v>
      </c>
      <c r="E168" s="112">
        <f>Folhas!H126</f>
        <v>1550</v>
      </c>
      <c r="F168" s="112">
        <f>(Folhas!I126)+(Folhas!J126)+(Folhas!K126)+(Folhas!L126)+(Folhas!M126)</f>
        <v>116.73</v>
      </c>
      <c r="G168" s="112">
        <f t="shared" ref="G168:G172" si="12">E168-F168</f>
        <v>1433.27</v>
      </c>
    </row>
    <row r="169" spans="1:7" ht="11.1" customHeight="1" x14ac:dyDescent="0.2">
      <c r="A169" s="158" t="str">
        <f>+Folhas!B127</f>
        <v>Erick Luise Ferreira dos Santos</v>
      </c>
      <c r="B169" s="105" t="s">
        <v>461</v>
      </c>
      <c r="C169" s="157" t="str">
        <f>Folhas!D127</f>
        <v>Assessor de Imprensa</v>
      </c>
      <c r="D169" s="156" t="s">
        <v>220</v>
      </c>
      <c r="E169" s="157">
        <f>Folhas!H127</f>
        <v>2000</v>
      </c>
      <c r="F169" s="157">
        <f>(Folhas!I127)+(Folhas!J127)+(Folhas!K127)+(Folhas!L127)+(Folhas!M127)</f>
        <v>157.22999999999999</v>
      </c>
      <c r="G169" s="157">
        <f t="shared" si="12"/>
        <v>1842.77</v>
      </c>
    </row>
    <row r="170" spans="1:7" ht="11.1" customHeight="1" x14ac:dyDescent="0.2">
      <c r="A170" s="115" t="str">
        <f>+Folhas!B128</f>
        <v>Jose Gois Filho</v>
      </c>
      <c r="B170" s="111" t="s">
        <v>462</v>
      </c>
      <c r="C170" s="112" t="str">
        <f>Folhas!D128</f>
        <v>Sergiços Gerais</v>
      </c>
      <c r="D170" s="111" t="s">
        <v>220</v>
      </c>
      <c r="E170" s="112">
        <f>Folhas!H128</f>
        <v>1550</v>
      </c>
      <c r="F170" s="112">
        <f>(Folhas!I128)+(Folhas!J128)+(Folhas!K128)+(Folhas!L128)+(Folhas!M128)</f>
        <v>116.73</v>
      </c>
      <c r="G170" s="112">
        <f t="shared" si="12"/>
        <v>1433.27</v>
      </c>
    </row>
    <row r="171" spans="1:7" ht="11.1" customHeight="1" x14ac:dyDescent="0.2">
      <c r="A171" s="158" t="str">
        <f>+Folhas!B129</f>
        <v>Maria Auxiliadora Santos de Melo</v>
      </c>
      <c r="B171" s="105" t="s">
        <v>461</v>
      </c>
      <c r="C171" s="157" t="str">
        <f>Folhas!D129</f>
        <v>Redatora de Atas</v>
      </c>
      <c r="D171" s="156" t="s">
        <v>220</v>
      </c>
      <c r="E171" s="157">
        <f>Folhas!H129</f>
        <v>1550</v>
      </c>
      <c r="F171" s="157">
        <f>(Folhas!I129)+(Folhas!J129)+(Folhas!K129)+(Folhas!L129)+(Folhas!M129)</f>
        <v>116.73</v>
      </c>
      <c r="G171" s="157">
        <f t="shared" si="12"/>
        <v>1433.27</v>
      </c>
    </row>
    <row r="172" spans="1:7" ht="11.1" customHeight="1" x14ac:dyDescent="0.2">
      <c r="A172" s="115" t="str">
        <f>+Folhas!B130</f>
        <v>Neuza Maria Bezerra Costa</v>
      </c>
      <c r="B172" s="111" t="s">
        <v>461</v>
      </c>
      <c r="C172" s="112" t="str">
        <f>Folhas!D130</f>
        <v>Assistente de Plenario</v>
      </c>
      <c r="D172" s="111" t="s">
        <v>220</v>
      </c>
      <c r="E172" s="112">
        <f>Folhas!H130</f>
        <v>1550</v>
      </c>
      <c r="F172" s="112">
        <f>(Folhas!I130)+(Folhas!J130)+(Folhas!K130)+(Folhas!L130)+(Folhas!M130)</f>
        <v>116.73</v>
      </c>
      <c r="G172" s="112">
        <f t="shared" si="12"/>
        <v>1433.27</v>
      </c>
    </row>
    <row r="173" spans="1:7" ht="11.1" customHeight="1" x14ac:dyDescent="0.2">
      <c r="A173" s="109"/>
      <c r="B173" s="109"/>
      <c r="C173" s="109"/>
      <c r="D173" s="109"/>
      <c r="E173" s="110">
        <f>SUM(E167:E172)</f>
        <v>9750</v>
      </c>
      <c r="F173" s="110">
        <f>SUM(F167:F172)</f>
        <v>740.88</v>
      </c>
      <c r="G173" s="110">
        <f>SUM(G167:G172)</f>
        <v>9009.1200000000008</v>
      </c>
    </row>
    <row r="174" spans="1:7" ht="11.1" customHeight="1" x14ac:dyDescent="0.2"/>
    <row r="175" spans="1:7" ht="11.1" customHeight="1" x14ac:dyDescent="0.2">
      <c r="A175" s="109" t="s">
        <v>7</v>
      </c>
      <c r="B175" s="109" t="s">
        <v>214</v>
      </c>
      <c r="C175" s="109" t="s">
        <v>215</v>
      </c>
      <c r="D175" s="113" t="s">
        <v>216</v>
      </c>
      <c r="E175" s="109" t="s">
        <v>223</v>
      </c>
      <c r="F175" s="109" t="s">
        <v>8</v>
      </c>
      <c r="G175" s="109" t="s">
        <v>217</v>
      </c>
    </row>
    <row r="176" spans="1:7" ht="11.1" customHeight="1" x14ac:dyDescent="0.2">
      <c r="A176" s="115" t="str">
        <f>+Folhas!B136</f>
        <v>Ana Paula da Silva Batista</v>
      </c>
      <c r="B176" s="111" t="s">
        <v>119</v>
      </c>
      <c r="C176" s="111" t="s">
        <v>224</v>
      </c>
      <c r="D176" s="111" t="s">
        <v>220</v>
      </c>
      <c r="E176" s="112">
        <f>Folhas!H136</f>
        <v>1518</v>
      </c>
      <c r="F176" s="112">
        <f>(Folhas!I136)+(Folhas!J136)+(Folhas!K136)+(Folhas!L136)+(Folhas!M136)</f>
        <v>0</v>
      </c>
      <c r="G176" s="112">
        <f t="shared" ref="G176" si="13">E176-F176</f>
        <v>1518</v>
      </c>
    </row>
    <row r="177" spans="1:7" ht="11.1" customHeight="1" x14ac:dyDescent="0.2">
      <c r="A177" s="115" t="str">
        <f>+Folhas!B137</f>
        <v>Milena Rakel Lopes Trajano</v>
      </c>
      <c r="B177" s="111" t="s">
        <v>119</v>
      </c>
      <c r="C177" s="111" t="s">
        <v>224</v>
      </c>
      <c r="D177" s="111" t="s">
        <v>220</v>
      </c>
      <c r="E177" s="112">
        <f>Folhas!H137</f>
        <v>2268</v>
      </c>
      <c r="F177" s="112">
        <f>(Folhas!I137)+(Folhas!J137)+(Folhas!K137)+(Folhas!L137)+(Folhas!M137)</f>
        <v>0</v>
      </c>
      <c r="G177" s="112">
        <f t="shared" ref="G177" si="14">E177-F177</f>
        <v>2268</v>
      </c>
    </row>
    <row r="178" spans="1:7" ht="11.1" customHeight="1" x14ac:dyDescent="0.2">
      <c r="A178" s="109"/>
      <c r="B178" s="109"/>
      <c r="C178" s="109"/>
      <c r="D178" s="109"/>
      <c r="E178" s="110">
        <f>SUM(E176:E177)</f>
        <v>3786</v>
      </c>
      <c r="F178" s="110">
        <f>SUM(F176:F177)</f>
        <v>0</v>
      </c>
      <c r="G178" s="110">
        <f>SUM(G176:G177)</f>
        <v>3786</v>
      </c>
    </row>
    <row r="179" spans="1:7" ht="11.1" customHeight="1" x14ac:dyDescent="0.2"/>
    <row r="180" spans="1:7" ht="11.1" customHeight="1" x14ac:dyDescent="0.2">
      <c r="A180" s="102"/>
      <c r="B180" s="102"/>
      <c r="C180" s="142" t="str">
        <f>Folhas!I170</f>
        <v>Murici/Alagoas, 17 de julho de 2025</v>
      </c>
      <c r="D180" s="102"/>
      <c r="E180" s="102"/>
      <c r="F180" s="102"/>
      <c r="G180" s="102"/>
    </row>
    <row r="181" spans="1:7" ht="11.1" customHeight="1" x14ac:dyDescent="0.2">
      <c r="A181" s="102"/>
      <c r="B181" s="102"/>
      <c r="C181" s="102"/>
      <c r="D181" s="102"/>
      <c r="E181" s="102"/>
      <c r="F181" s="102"/>
      <c r="G181" s="102"/>
    </row>
    <row r="182" spans="1:7" ht="11.1" customHeight="1" x14ac:dyDescent="0.2">
      <c r="A182" s="102"/>
      <c r="B182" s="102"/>
      <c r="C182" s="102"/>
      <c r="D182" s="102"/>
      <c r="E182" s="102"/>
      <c r="F182" s="102"/>
      <c r="G182" s="102"/>
    </row>
    <row r="183" spans="1:7" ht="11.1" customHeight="1" x14ac:dyDescent="0.2">
      <c r="A183" s="102"/>
      <c r="B183" s="102"/>
      <c r="C183" s="102"/>
      <c r="D183" s="102"/>
      <c r="E183" s="102"/>
      <c r="F183" s="102"/>
      <c r="G183" s="102"/>
    </row>
    <row r="184" spans="1:7" ht="11.1" customHeight="1" x14ac:dyDescent="0.2">
      <c r="A184" s="102"/>
      <c r="B184" s="470" t="s">
        <v>225</v>
      </c>
      <c r="C184" s="470"/>
      <c r="D184" s="470"/>
      <c r="E184" s="102"/>
      <c r="F184" s="102"/>
      <c r="G184" s="102"/>
    </row>
    <row r="185" spans="1:7" ht="11.1" customHeight="1" x14ac:dyDescent="0.2">
      <c r="A185" s="102"/>
      <c r="B185" s="460" t="s">
        <v>226</v>
      </c>
      <c r="C185" s="460"/>
      <c r="D185" s="460"/>
      <c r="E185" s="102"/>
      <c r="F185" s="102"/>
      <c r="G185" s="102"/>
    </row>
    <row r="186" spans="1:7" ht="11.1" customHeight="1" x14ac:dyDescent="0.2">
      <c r="A186" s="102"/>
      <c r="B186" s="102"/>
      <c r="C186" s="102"/>
      <c r="D186" s="102"/>
      <c r="E186" s="102"/>
      <c r="F186" s="102"/>
      <c r="G186" s="102"/>
    </row>
    <row r="187" spans="1:7" ht="11.1" customHeight="1" x14ac:dyDescent="0.2">
      <c r="A187" s="102"/>
      <c r="B187" s="102"/>
      <c r="C187" s="102"/>
      <c r="D187" s="102"/>
      <c r="E187" s="102"/>
      <c r="F187" s="102"/>
      <c r="G187" s="102"/>
    </row>
    <row r="188" spans="1:7" ht="11.1" customHeight="1" x14ac:dyDescent="0.2">
      <c r="A188" s="102"/>
      <c r="B188" s="102"/>
      <c r="C188" s="102"/>
      <c r="D188" s="102"/>
      <c r="E188" s="102"/>
      <c r="F188" s="102"/>
      <c r="G188" s="102"/>
    </row>
    <row r="189" spans="1:7" ht="11.1" customHeight="1" x14ac:dyDescent="0.2">
      <c r="A189" s="102"/>
      <c r="B189" s="470" t="s">
        <v>70</v>
      </c>
      <c r="C189" s="470"/>
      <c r="D189" s="470"/>
      <c r="E189" s="102"/>
      <c r="F189" s="102"/>
      <c r="G189" s="102"/>
    </row>
    <row r="190" spans="1:7" ht="11.1" customHeight="1" x14ac:dyDescent="0.2">
      <c r="A190" s="102"/>
      <c r="B190" s="460" t="s">
        <v>227</v>
      </c>
      <c r="C190" s="460"/>
      <c r="D190" s="460"/>
      <c r="E190" s="102"/>
      <c r="F190" s="102"/>
      <c r="G190" s="102"/>
    </row>
    <row r="191" spans="1:7" ht="11.1" customHeight="1" x14ac:dyDescent="0.2">
      <c r="A191" s="102"/>
      <c r="B191" s="144"/>
      <c r="C191" s="144"/>
      <c r="D191" s="144"/>
      <c r="E191" s="102"/>
      <c r="F191" s="102"/>
      <c r="G191" s="102"/>
    </row>
    <row r="192" spans="1:7" ht="11.1" customHeight="1" x14ac:dyDescent="0.2">
      <c r="A192" s="102"/>
      <c r="B192" s="102"/>
      <c r="C192" s="102"/>
      <c r="D192" s="102"/>
      <c r="E192" s="102"/>
      <c r="F192" s="102"/>
      <c r="G192" s="102"/>
    </row>
    <row r="193" spans="1:7" ht="11.1" customHeight="1" x14ac:dyDescent="0.2">
      <c r="A193" s="102"/>
      <c r="B193" s="102"/>
      <c r="C193" s="102"/>
      <c r="D193" s="102"/>
      <c r="E193" s="102"/>
      <c r="F193" s="102"/>
      <c r="G193" s="102"/>
    </row>
    <row r="194" spans="1:7" ht="11.1" customHeight="1" x14ac:dyDescent="0.2">
      <c r="A194" s="102"/>
      <c r="B194" s="470" t="s">
        <v>229</v>
      </c>
      <c r="C194" s="470"/>
      <c r="D194" s="470"/>
      <c r="E194" s="102"/>
      <c r="F194" s="102"/>
      <c r="G194" s="102"/>
    </row>
    <row r="195" spans="1:7" ht="11.1" customHeight="1" x14ac:dyDescent="0.2">
      <c r="A195" s="102"/>
      <c r="B195" s="460" t="s">
        <v>228</v>
      </c>
      <c r="C195" s="460"/>
      <c r="D195" s="460"/>
      <c r="E195" s="102"/>
      <c r="F195" s="102"/>
      <c r="G195" s="102"/>
    </row>
    <row r="196" spans="1:7" ht="11.1" customHeight="1" x14ac:dyDescent="0.2">
      <c r="A196" s="102"/>
      <c r="B196" s="102"/>
      <c r="C196" s="102"/>
      <c r="D196" s="102"/>
      <c r="E196" s="102"/>
      <c r="F196" s="102"/>
      <c r="G196" s="102"/>
    </row>
    <row r="197" spans="1:7" ht="11.1" customHeight="1" x14ac:dyDescent="0.2"/>
    <row r="198" spans="1:7" ht="11.1" customHeight="1" x14ac:dyDescent="0.2"/>
    <row r="199" spans="1:7" ht="11.1" customHeight="1" x14ac:dyDescent="0.2">
      <c r="A199" s="126"/>
      <c r="B199" s="126"/>
      <c r="C199" s="126"/>
      <c r="D199" s="126"/>
      <c r="E199" s="126"/>
      <c r="F199" s="126"/>
      <c r="G199" s="126" t="s">
        <v>465</v>
      </c>
    </row>
    <row r="200" spans="1:7" ht="11.1" customHeight="1" x14ac:dyDescent="0.2"/>
    <row r="201" spans="1:7" ht="11.1" customHeight="1" x14ac:dyDescent="0.2"/>
    <row r="202" spans="1:7" ht="11.1" customHeight="1" x14ac:dyDescent="0.2"/>
    <row r="203" spans="1:7" ht="11.1" customHeight="1" x14ac:dyDescent="0.2"/>
    <row r="204" spans="1:7" ht="11.1" customHeight="1" x14ac:dyDescent="0.2"/>
    <row r="205" spans="1:7" ht="11.1" customHeight="1" x14ac:dyDescent="0.2"/>
    <row r="206" spans="1:7" ht="11.1" customHeight="1" x14ac:dyDescent="0.2"/>
    <row r="207" spans="1:7" ht="11.1" customHeight="1" x14ac:dyDescent="0.2"/>
    <row r="208" spans="1:7" ht="11.1" customHeight="1" x14ac:dyDescent="0.2"/>
    <row r="209" spans="1:7" ht="11.1" customHeight="1" x14ac:dyDescent="0.2">
      <c r="A209" s="481" t="s">
        <v>221</v>
      </c>
      <c r="B209" s="481"/>
      <c r="C209" s="481"/>
      <c r="D209" s="481"/>
      <c r="E209" s="481"/>
      <c r="F209" s="481"/>
      <c r="G209" s="481"/>
    </row>
    <row r="210" spans="1:7" ht="22.5" x14ac:dyDescent="0.2">
      <c r="A210" s="109" t="s">
        <v>7</v>
      </c>
      <c r="B210" s="109" t="s">
        <v>214</v>
      </c>
      <c r="C210" s="109" t="s">
        <v>215</v>
      </c>
      <c r="D210" s="113" t="s">
        <v>216</v>
      </c>
      <c r="E210" s="109" t="s">
        <v>223</v>
      </c>
      <c r="F210" s="109" t="s">
        <v>8</v>
      </c>
      <c r="G210" s="109" t="s">
        <v>217</v>
      </c>
    </row>
    <row r="211" spans="1:7" ht="11.1" customHeight="1" x14ac:dyDescent="0.2">
      <c r="A211" s="158" t="str">
        <f>+Folhas!B177</f>
        <v>Adriano Correia da Silva</v>
      </c>
      <c r="B211" s="105" t="s">
        <v>222</v>
      </c>
      <c r="C211" s="157" t="str">
        <f>Folhas!D177</f>
        <v>Vigilante</v>
      </c>
      <c r="D211" s="156" t="s">
        <v>453</v>
      </c>
      <c r="E211" s="157">
        <f>Folhas!H177</f>
        <v>1420.8233333333333</v>
      </c>
      <c r="F211" s="157">
        <f>(Folhas!I177)+(Folhas!J177)+(Folhas!K177)+(Folhas!L177)+(Folhas!M177)</f>
        <v>0</v>
      </c>
      <c r="G211" s="157">
        <f t="shared" ref="G211" si="15">E211-F211</f>
        <v>1420.8233333333333</v>
      </c>
    </row>
    <row r="212" spans="1:7" ht="11.1" customHeight="1" x14ac:dyDescent="0.2">
      <c r="A212" s="115" t="str">
        <f>+Folhas!B178</f>
        <v>Alane Cristina Dionisio de Oliveira</v>
      </c>
      <c r="B212" s="111" t="s">
        <v>222</v>
      </c>
      <c r="C212" s="112" t="str">
        <f>Folhas!D178</f>
        <v>Escriturario II</v>
      </c>
      <c r="D212" s="111" t="s">
        <v>453</v>
      </c>
      <c r="E212" s="112">
        <f>Folhas!H178</f>
        <v>1420.8333333333333</v>
      </c>
      <c r="F212" s="112">
        <f>(Folhas!I178)+(Folhas!J178)+(Folhas!K178)+(Folhas!L178)+(Folhas!M178)</f>
        <v>0</v>
      </c>
      <c r="G212" s="112">
        <f t="shared" ref="G212" si="16">E212-F212</f>
        <v>1420.8333333333333</v>
      </c>
    </row>
    <row r="213" spans="1:7" ht="11.1" customHeight="1" x14ac:dyDescent="0.2">
      <c r="A213" s="158" t="str">
        <f>+Folhas!B179</f>
        <v>Allyssson Ranyere Lyra Palmeira</v>
      </c>
      <c r="B213" s="105" t="s">
        <v>222</v>
      </c>
      <c r="C213" s="157" t="str">
        <f>Folhas!D179</f>
        <v>Escriturario II</v>
      </c>
      <c r="D213" s="156" t="s">
        <v>453</v>
      </c>
      <c r="E213" s="157">
        <f>Folhas!H179</f>
        <v>1550</v>
      </c>
      <c r="F213" s="157">
        <f>(Folhas!I179)+(Folhas!J179)+(Folhas!K179)+(Folhas!L179)+(Folhas!M179)</f>
        <v>0</v>
      </c>
      <c r="G213" s="157">
        <f t="shared" ref="G213:G228" si="17">E213-F213</f>
        <v>1550</v>
      </c>
    </row>
    <row r="214" spans="1:7" ht="11.1" customHeight="1" x14ac:dyDescent="0.2">
      <c r="A214" s="115" t="str">
        <f>+Folhas!B180</f>
        <v>Andrea Valdevino da Conceição</v>
      </c>
      <c r="B214" s="111" t="s">
        <v>222</v>
      </c>
      <c r="C214" s="112" t="str">
        <f>Folhas!D180</f>
        <v>Escriturario II</v>
      </c>
      <c r="D214" s="111" t="s">
        <v>453</v>
      </c>
      <c r="E214" s="112">
        <f>Folhas!H180</f>
        <v>1550</v>
      </c>
      <c r="F214" s="112">
        <f>(Folhas!I180)+(Folhas!J180)+(Folhas!K180)+(Folhas!L180)+(Folhas!M180)</f>
        <v>0</v>
      </c>
      <c r="G214" s="112">
        <f t="shared" si="17"/>
        <v>1550</v>
      </c>
    </row>
    <row r="215" spans="1:7" ht="11.1" customHeight="1" x14ac:dyDescent="0.2">
      <c r="A215" s="158" t="str">
        <f>+Folhas!B181</f>
        <v>Angela Maria de Lima</v>
      </c>
      <c r="B215" s="105" t="s">
        <v>222</v>
      </c>
      <c r="C215" s="157" t="str">
        <f>Folhas!D181</f>
        <v>Ass de Plenario</v>
      </c>
      <c r="D215" s="156" t="s">
        <v>453</v>
      </c>
      <c r="E215" s="157">
        <f>Folhas!H181</f>
        <v>1833.3333333333333</v>
      </c>
      <c r="F215" s="157">
        <f>(Folhas!I181)+(Folhas!J181)+(Folhas!K181)+(Folhas!L181)+(Folhas!M181)</f>
        <v>0</v>
      </c>
      <c r="G215" s="157">
        <f t="shared" si="17"/>
        <v>1833.3333333333333</v>
      </c>
    </row>
    <row r="216" spans="1:7" ht="11.1" customHeight="1" x14ac:dyDescent="0.2">
      <c r="A216" s="115" t="str">
        <f>+Folhas!B182</f>
        <v>Cicera Josuele Tenorio da Silva</v>
      </c>
      <c r="B216" s="111" t="s">
        <v>222</v>
      </c>
      <c r="C216" s="112" t="str">
        <f>Folhas!D182</f>
        <v>Escriturario II</v>
      </c>
      <c r="D216" s="111" t="s">
        <v>453</v>
      </c>
      <c r="E216" s="112">
        <f>Folhas!H182</f>
        <v>1550</v>
      </c>
      <c r="F216" s="112">
        <f>(Folhas!I182)+(Folhas!J182)+(Folhas!K182)+(Folhas!L182)+(Folhas!M182)</f>
        <v>0</v>
      </c>
      <c r="G216" s="112">
        <f t="shared" si="17"/>
        <v>1550</v>
      </c>
    </row>
    <row r="217" spans="1:7" ht="11.1" customHeight="1" x14ac:dyDescent="0.2">
      <c r="A217" s="158" t="str">
        <f>+Folhas!B183</f>
        <v>Debora Correia da Silva</v>
      </c>
      <c r="B217" s="105" t="s">
        <v>222</v>
      </c>
      <c r="C217" s="157" t="str">
        <f>Folhas!D183</f>
        <v>Serviços Gerais</v>
      </c>
      <c r="D217" s="156" t="s">
        <v>453</v>
      </c>
      <c r="E217" s="157">
        <f>Folhas!H183</f>
        <v>1550</v>
      </c>
      <c r="F217" s="157">
        <f>(Folhas!I183)+(Folhas!J183)+(Folhas!K183)+(Folhas!L183)+(Folhas!M183)</f>
        <v>0</v>
      </c>
      <c r="G217" s="157">
        <f t="shared" si="17"/>
        <v>1550</v>
      </c>
    </row>
    <row r="218" spans="1:7" ht="11.1" customHeight="1" x14ac:dyDescent="0.2">
      <c r="A218" s="115" t="str">
        <f>+Folhas!B184</f>
        <v>Gildenor Apolonio da Silva</v>
      </c>
      <c r="B218" s="111" t="s">
        <v>222</v>
      </c>
      <c r="C218" s="112" t="str">
        <f>Folhas!D184</f>
        <v>Administrativo I</v>
      </c>
      <c r="D218" s="111" t="s">
        <v>453</v>
      </c>
      <c r="E218" s="112">
        <f>Folhas!H184</f>
        <v>2600</v>
      </c>
      <c r="F218" s="112">
        <f>(Folhas!I184)+(Folhas!J184)+(Folhas!K184)+(Folhas!L184)+(Folhas!M184)</f>
        <v>0</v>
      </c>
      <c r="G218" s="112">
        <f t="shared" si="17"/>
        <v>2600</v>
      </c>
    </row>
    <row r="219" spans="1:7" ht="11.1" customHeight="1" x14ac:dyDescent="0.2">
      <c r="A219" s="158" t="str">
        <f>+Folhas!B185</f>
        <v>Ines Marinho de Melo</v>
      </c>
      <c r="B219" s="105" t="s">
        <v>222</v>
      </c>
      <c r="C219" s="157" t="str">
        <f>Folhas!D185</f>
        <v>Administrativo I</v>
      </c>
      <c r="D219" s="156" t="s">
        <v>453</v>
      </c>
      <c r="E219" s="157">
        <f>Folhas!H185</f>
        <v>2600</v>
      </c>
      <c r="F219" s="157">
        <f>(Folhas!I185)+(Folhas!J185)+(Folhas!K185)+(Folhas!L185)+(Folhas!M185)</f>
        <v>0</v>
      </c>
      <c r="G219" s="157">
        <f t="shared" si="17"/>
        <v>2600</v>
      </c>
    </row>
    <row r="220" spans="1:7" ht="11.1" customHeight="1" x14ac:dyDescent="0.2">
      <c r="A220" s="115" t="str">
        <f>+Folhas!B186</f>
        <v>Jackson Ferreira da Silva</v>
      </c>
      <c r="B220" s="111" t="s">
        <v>222</v>
      </c>
      <c r="C220" s="112" t="str">
        <f>Folhas!D186</f>
        <v>Serviços Gerais</v>
      </c>
      <c r="D220" s="111" t="s">
        <v>453</v>
      </c>
      <c r="E220" s="112">
        <f>Folhas!H186</f>
        <v>1550</v>
      </c>
      <c r="F220" s="112">
        <f>(Folhas!I186)+(Folhas!J186)+(Folhas!K186)+(Folhas!L186)+(Folhas!M186)</f>
        <v>0</v>
      </c>
      <c r="G220" s="112">
        <f t="shared" si="17"/>
        <v>1550</v>
      </c>
    </row>
    <row r="221" spans="1:7" ht="11.1" customHeight="1" x14ac:dyDescent="0.2">
      <c r="A221" s="158" t="str">
        <f>+Folhas!B187</f>
        <v>João Paulo Ferreira</v>
      </c>
      <c r="B221" s="105" t="s">
        <v>222</v>
      </c>
      <c r="C221" s="157" t="str">
        <f>Folhas!D187</f>
        <v>Escriturario II</v>
      </c>
      <c r="D221" s="156" t="s">
        <v>453</v>
      </c>
      <c r="E221" s="157">
        <f>Folhas!H187</f>
        <v>1550</v>
      </c>
      <c r="F221" s="157">
        <f>(Folhas!I187)+(Folhas!J187)+(Folhas!K187)+(Folhas!L187)+(Folhas!M187)</f>
        <v>0</v>
      </c>
      <c r="G221" s="157">
        <f t="shared" si="17"/>
        <v>1550</v>
      </c>
    </row>
    <row r="222" spans="1:7" ht="11.1" customHeight="1" x14ac:dyDescent="0.2">
      <c r="A222" s="115" t="str">
        <f>+Folhas!B188</f>
        <v>Jose Erisson da Silva</v>
      </c>
      <c r="B222" s="111" t="s">
        <v>222</v>
      </c>
      <c r="C222" s="112" t="str">
        <f>Folhas!D188</f>
        <v>Serviços Gerais</v>
      </c>
      <c r="D222" s="111" t="s">
        <v>453</v>
      </c>
      <c r="E222" s="112">
        <f>Folhas!H188</f>
        <v>1033.3333333333333</v>
      </c>
      <c r="F222" s="112">
        <f>(Folhas!I188)+(Folhas!J188)+(Folhas!K188)+(Folhas!L188)+(Folhas!M188)</f>
        <v>0</v>
      </c>
      <c r="G222" s="112">
        <f t="shared" si="17"/>
        <v>1033.3333333333333</v>
      </c>
    </row>
    <row r="223" spans="1:7" ht="11.1" customHeight="1" x14ac:dyDescent="0.2">
      <c r="A223" s="158" t="str">
        <f>+Folhas!B189</f>
        <v>Juarez Roberto da Silva</v>
      </c>
      <c r="B223" s="105" t="s">
        <v>222</v>
      </c>
      <c r="C223" s="157" t="str">
        <f>Folhas!D189</f>
        <v>Escriturario II</v>
      </c>
      <c r="D223" s="156" t="s">
        <v>453</v>
      </c>
      <c r="E223" s="157">
        <f>Folhas!H189</f>
        <v>1420.8333333333333</v>
      </c>
      <c r="F223" s="157">
        <f>(Folhas!I189)+(Folhas!J189)+(Folhas!K189)+(Folhas!L189)+(Folhas!M189)</f>
        <v>0</v>
      </c>
      <c r="G223" s="157">
        <f t="shared" si="17"/>
        <v>1420.8333333333333</v>
      </c>
    </row>
    <row r="224" spans="1:7" ht="11.1" customHeight="1" x14ac:dyDescent="0.2">
      <c r="A224" s="115" t="str">
        <f>+Folhas!B190</f>
        <v>Maria Lidiane da Silva Santos</v>
      </c>
      <c r="B224" s="111" t="s">
        <v>222</v>
      </c>
      <c r="C224" s="112" t="str">
        <f>Folhas!D190</f>
        <v>Escriturario II</v>
      </c>
      <c r="D224" s="111" t="s">
        <v>453</v>
      </c>
      <c r="E224" s="112">
        <f>Folhas!H190</f>
        <v>1550</v>
      </c>
      <c r="F224" s="112">
        <f>(Folhas!I190)+(Folhas!J190)+(Folhas!K190)+(Folhas!L190)+(Folhas!M190)</f>
        <v>0</v>
      </c>
      <c r="G224" s="112">
        <f t="shared" si="17"/>
        <v>1550</v>
      </c>
    </row>
    <row r="225" spans="1:7" ht="11.1" customHeight="1" x14ac:dyDescent="0.2">
      <c r="A225" s="158" t="str">
        <f>+Folhas!B191</f>
        <v>Maria Salete Miranda da Silva</v>
      </c>
      <c r="B225" s="105" t="s">
        <v>222</v>
      </c>
      <c r="C225" s="157" t="str">
        <f>Folhas!D191</f>
        <v>Escriturario II</v>
      </c>
      <c r="D225" s="156" t="s">
        <v>453</v>
      </c>
      <c r="E225" s="157">
        <f>Folhas!H191</f>
        <v>1550</v>
      </c>
      <c r="F225" s="157">
        <f>(Folhas!I191)+(Folhas!J191)+(Folhas!K191)+(Folhas!L191)+(Folhas!M191)</f>
        <v>0</v>
      </c>
      <c r="G225" s="157">
        <f t="shared" si="17"/>
        <v>1550</v>
      </c>
    </row>
    <row r="226" spans="1:7" ht="11.1" customHeight="1" x14ac:dyDescent="0.2">
      <c r="A226" s="115" t="str">
        <f>+Folhas!B192</f>
        <v>Mickaele da Silva Roseno</v>
      </c>
      <c r="B226" s="111" t="s">
        <v>222</v>
      </c>
      <c r="C226" s="112" t="str">
        <f>Folhas!D192</f>
        <v>Escriturario II</v>
      </c>
      <c r="D226" s="111" t="s">
        <v>453</v>
      </c>
      <c r="E226" s="112">
        <f>Folhas!H192</f>
        <v>1291.6666666666665</v>
      </c>
      <c r="F226" s="112">
        <f>(Folhas!I192)+(Folhas!J192)+(Folhas!K192)+(Folhas!L192)+(Folhas!M192)</f>
        <v>0</v>
      </c>
      <c r="G226" s="112">
        <f t="shared" si="17"/>
        <v>1291.6666666666665</v>
      </c>
    </row>
    <row r="227" spans="1:7" ht="11.1" customHeight="1" x14ac:dyDescent="0.2">
      <c r="A227" s="158" t="str">
        <f>+Folhas!B193</f>
        <v>Simone da Silva Ferreira</v>
      </c>
      <c r="B227" s="105" t="s">
        <v>222</v>
      </c>
      <c r="C227" s="157" t="str">
        <f>Folhas!D193</f>
        <v>Serviços Gerais</v>
      </c>
      <c r="D227" s="156" t="s">
        <v>453</v>
      </c>
      <c r="E227" s="157">
        <f>Folhas!H193</f>
        <v>1550</v>
      </c>
      <c r="F227" s="157">
        <f>(Folhas!I193)+(Folhas!J193)+(Folhas!K193)+(Folhas!L193)+(Folhas!M193)</f>
        <v>0</v>
      </c>
      <c r="G227" s="157">
        <f t="shared" si="17"/>
        <v>1550</v>
      </c>
    </row>
    <row r="228" spans="1:7" ht="11.1" customHeight="1" x14ac:dyDescent="0.2">
      <c r="A228" s="115" t="str">
        <f>+Folhas!B194</f>
        <v>Wedja dos Santos Silva</v>
      </c>
      <c r="B228" s="111" t="s">
        <v>222</v>
      </c>
      <c r="C228" s="112" t="str">
        <f>Folhas!D194</f>
        <v>Serviços Gerais</v>
      </c>
      <c r="D228" s="111" t="s">
        <v>453</v>
      </c>
      <c r="E228" s="112">
        <f>Folhas!H194</f>
        <v>1550</v>
      </c>
      <c r="F228" s="112">
        <f>(Folhas!I194)+(Folhas!J194)+(Folhas!K194)+(Folhas!L194)+(Folhas!M194)</f>
        <v>0</v>
      </c>
      <c r="G228" s="112">
        <f t="shared" si="17"/>
        <v>1550</v>
      </c>
    </row>
    <row r="229" spans="1:7" ht="11.1" customHeight="1" x14ac:dyDescent="0.2">
      <c r="A229" s="109"/>
      <c r="B229" s="109"/>
      <c r="C229" s="109"/>
      <c r="D229" s="109"/>
      <c r="E229" s="110">
        <f>SUM(E211:E228)</f>
        <v>29120.82333333333</v>
      </c>
      <c r="F229" s="110">
        <f>SUM(F211:F228)</f>
        <v>0</v>
      </c>
      <c r="G229" s="110">
        <f>SUM(G211:G228)</f>
        <v>29120.82333333333</v>
      </c>
    </row>
    <row r="230" spans="1:7" ht="11.1" customHeight="1" x14ac:dyDescent="0.2"/>
    <row r="231" spans="1:7" ht="11.1" customHeight="1" x14ac:dyDescent="0.2">
      <c r="A231" s="102"/>
      <c r="B231" s="102"/>
      <c r="C231" s="142" t="str">
        <f>Folhas!I199</f>
        <v>Murici/Alagoas, 23 de julho de 2025</v>
      </c>
      <c r="D231" s="102"/>
      <c r="E231" s="102"/>
      <c r="F231" s="102"/>
      <c r="G231" s="102"/>
    </row>
    <row r="232" spans="1:7" ht="11.1" customHeight="1" x14ac:dyDescent="0.2">
      <c r="A232" s="102"/>
      <c r="B232" s="102"/>
      <c r="C232" s="102"/>
      <c r="D232" s="102"/>
      <c r="E232" s="102"/>
      <c r="F232" s="102"/>
      <c r="G232" s="102"/>
    </row>
    <row r="233" spans="1:7" ht="11.1" customHeight="1" x14ac:dyDescent="0.2">
      <c r="A233" s="102"/>
      <c r="B233" s="102"/>
      <c r="C233" s="102"/>
      <c r="D233" s="102"/>
      <c r="E233" s="102"/>
      <c r="F233" s="102"/>
      <c r="G233" s="102"/>
    </row>
    <row r="234" spans="1:7" ht="11.1" customHeight="1" x14ac:dyDescent="0.2">
      <c r="A234" s="102"/>
      <c r="B234" s="102"/>
      <c r="C234" s="102"/>
      <c r="D234" s="102"/>
      <c r="E234" s="102"/>
      <c r="F234" s="102"/>
      <c r="G234" s="102"/>
    </row>
    <row r="235" spans="1:7" ht="11.1" customHeight="1" x14ac:dyDescent="0.2">
      <c r="A235" s="102"/>
      <c r="B235" s="470" t="s">
        <v>225</v>
      </c>
      <c r="C235" s="470"/>
      <c r="D235" s="470"/>
      <c r="E235" s="102"/>
      <c r="F235" s="102"/>
      <c r="G235" s="102"/>
    </row>
    <row r="236" spans="1:7" ht="11.1" customHeight="1" x14ac:dyDescent="0.2">
      <c r="A236" s="102"/>
      <c r="B236" s="460" t="s">
        <v>226</v>
      </c>
      <c r="C236" s="460"/>
      <c r="D236" s="460"/>
      <c r="E236" s="102"/>
      <c r="F236" s="102"/>
      <c r="G236" s="102"/>
    </row>
    <row r="237" spans="1:7" ht="11.1" customHeight="1" x14ac:dyDescent="0.2">
      <c r="A237" s="102"/>
      <c r="B237" s="102"/>
      <c r="C237" s="102"/>
      <c r="D237" s="102"/>
      <c r="E237" s="102"/>
      <c r="F237" s="102"/>
      <c r="G237" s="102"/>
    </row>
    <row r="238" spans="1:7" ht="11.1" customHeight="1" x14ac:dyDescent="0.2">
      <c r="A238" s="102"/>
      <c r="B238" s="102"/>
      <c r="C238" s="102"/>
      <c r="D238" s="102"/>
      <c r="E238" s="102"/>
      <c r="F238" s="102"/>
      <c r="G238" s="102"/>
    </row>
    <row r="239" spans="1:7" ht="11.1" customHeight="1" x14ac:dyDescent="0.2">
      <c r="A239" s="102"/>
      <c r="B239" s="102"/>
      <c r="C239" s="102"/>
      <c r="D239" s="102"/>
      <c r="E239" s="102"/>
      <c r="F239" s="102"/>
      <c r="G239" s="102"/>
    </row>
    <row r="240" spans="1:7" ht="11.1" customHeight="1" x14ac:dyDescent="0.2">
      <c r="A240" s="102"/>
      <c r="B240" s="470" t="s">
        <v>70</v>
      </c>
      <c r="C240" s="470"/>
      <c r="D240" s="470"/>
      <c r="E240" s="102"/>
      <c r="F240" s="102"/>
      <c r="G240" s="102"/>
    </row>
    <row r="241" spans="1:7" ht="11.1" customHeight="1" x14ac:dyDescent="0.2">
      <c r="A241" s="102"/>
      <c r="B241" s="460" t="s">
        <v>227</v>
      </c>
      <c r="C241" s="460"/>
      <c r="D241" s="460"/>
      <c r="E241" s="102"/>
      <c r="F241" s="102"/>
      <c r="G241" s="102"/>
    </row>
    <row r="242" spans="1:7" ht="11.1" customHeight="1" x14ac:dyDescent="0.2">
      <c r="A242" s="102"/>
      <c r="B242" s="144"/>
      <c r="C242" s="144"/>
      <c r="D242" s="144"/>
      <c r="E242" s="102"/>
      <c r="F242" s="102"/>
      <c r="G242" s="102"/>
    </row>
    <row r="243" spans="1:7" ht="11.1" customHeight="1" x14ac:dyDescent="0.2">
      <c r="A243" s="102"/>
      <c r="B243" s="102"/>
      <c r="C243" s="102"/>
      <c r="D243" s="102"/>
      <c r="E243" s="102"/>
      <c r="F243" s="102"/>
      <c r="G243" s="102"/>
    </row>
    <row r="244" spans="1:7" ht="11.1" customHeight="1" x14ac:dyDescent="0.2">
      <c r="A244" s="102"/>
      <c r="B244" s="102"/>
      <c r="C244" s="102"/>
      <c r="D244" s="102"/>
      <c r="E244" s="102"/>
      <c r="F244" s="102"/>
      <c r="G244" s="102"/>
    </row>
    <row r="245" spans="1:7" ht="11.1" customHeight="1" x14ac:dyDescent="0.2">
      <c r="A245" s="102"/>
      <c r="B245" s="470" t="s">
        <v>229</v>
      </c>
      <c r="C245" s="470"/>
      <c r="D245" s="470"/>
      <c r="E245" s="102"/>
      <c r="F245" s="102"/>
      <c r="G245" s="102"/>
    </row>
    <row r="246" spans="1:7" ht="11.1" customHeight="1" x14ac:dyDescent="0.2">
      <c r="A246" s="102"/>
      <c r="B246" s="460" t="s">
        <v>228</v>
      </c>
      <c r="C246" s="460"/>
      <c r="D246" s="460"/>
      <c r="E246" s="102"/>
      <c r="F246" s="102"/>
      <c r="G246" s="102"/>
    </row>
    <row r="247" spans="1:7" ht="11.1" customHeight="1" x14ac:dyDescent="0.2">
      <c r="A247" s="102"/>
      <c r="B247" s="102"/>
      <c r="C247" s="102"/>
      <c r="D247" s="102"/>
      <c r="E247" s="102"/>
      <c r="F247" s="102"/>
      <c r="G247" s="102"/>
    </row>
    <row r="248" spans="1:7" ht="11.1" customHeight="1" x14ac:dyDescent="0.2"/>
    <row r="249" spans="1:7" ht="11.1" customHeight="1" x14ac:dyDescent="0.2"/>
    <row r="250" spans="1:7" ht="11.1" customHeight="1" x14ac:dyDescent="0.2">
      <c r="F250" s="2"/>
    </row>
    <row r="251" spans="1:7" ht="11.1" customHeight="1" x14ac:dyDescent="0.2"/>
    <row r="252" spans="1:7" ht="11.1" customHeight="1" x14ac:dyDescent="0.2"/>
    <row r="253" spans="1:7" ht="11.1" customHeight="1" x14ac:dyDescent="0.2"/>
    <row r="254" spans="1:7" ht="11.1" customHeight="1" x14ac:dyDescent="0.2"/>
    <row r="255" spans="1:7" ht="11.1" customHeight="1" x14ac:dyDescent="0.2"/>
    <row r="256" spans="1:7" ht="11.1" customHeight="1" x14ac:dyDescent="0.2"/>
    <row r="257" spans="1:7" ht="11.1" customHeight="1" x14ac:dyDescent="0.2"/>
    <row r="258" spans="1:7" ht="11.1" customHeight="1" x14ac:dyDescent="0.2"/>
    <row r="259" spans="1:7" ht="11.1" customHeight="1" x14ac:dyDescent="0.2"/>
    <row r="260" spans="1:7" ht="11.1" customHeight="1" x14ac:dyDescent="0.2"/>
    <row r="261" spans="1:7" ht="11.1" customHeight="1" x14ac:dyDescent="0.2"/>
    <row r="262" spans="1:7" ht="11.1" customHeight="1" x14ac:dyDescent="0.2"/>
    <row r="263" spans="1:7" ht="11.1" customHeight="1" x14ac:dyDescent="0.2"/>
    <row r="264" spans="1:7" ht="11.1" customHeight="1" x14ac:dyDescent="0.2"/>
    <row r="265" spans="1:7" ht="11.1" customHeight="1" x14ac:dyDescent="0.2"/>
    <row r="266" spans="1:7" ht="11.1" customHeight="1" x14ac:dyDescent="0.2">
      <c r="A266" s="126"/>
      <c r="B266" s="126"/>
      <c r="C266" s="126"/>
      <c r="D266" s="126"/>
      <c r="E266" s="126"/>
      <c r="F266" s="126"/>
      <c r="G266" s="126" t="s">
        <v>466</v>
      </c>
    </row>
    <row r="267" spans="1:7" ht="11.1" customHeight="1" x14ac:dyDescent="0.2"/>
    <row r="268" spans="1:7" ht="11.1" customHeight="1" x14ac:dyDescent="0.2"/>
    <row r="269" spans="1:7" ht="11.1" customHeight="1" x14ac:dyDescent="0.2"/>
    <row r="270" spans="1:7" ht="11.1" customHeight="1" x14ac:dyDescent="0.2"/>
    <row r="271" spans="1:7" ht="11.1" customHeight="1" x14ac:dyDescent="0.2"/>
  </sheetData>
  <mergeCells count="23">
    <mergeCell ref="B190:D190"/>
    <mergeCell ref="B194:D194"/>
    <mergeCell ref="B195:D195"/>
    <mergeCell ref="A7:G7"/>
    <mergeCell ref="A74:G74"/>
    <mergeCell ref="A141:G141"/>
    <mergeCell ref="B184:D184"/>
    <mergeCell ref="B185:D185"/>
    <mergeCell ref="B189:D189"/>
    <mergeCell ref="B26:D26"/>
    <mergeCell ref="B27:D27"/>
    <mergeCell ref="B31:D31"/>
    <mergeCell ref="B32:D32"/>
    <mergeCell ref="B36:D36"/>
    <mergeCell ref="B37:D37"/>
    <mergeCell ref="A165:G165"/>
    <mergeCell ref="B245:D245"/>
    <mergeCell ref="B246:D246"/>
    <mergeCell ref="A209:G209"/>
    <mergeCell ref="B235:D235"/>
    <mergeCell ref="B236:D236"/>
    <mergeCell ref="B240:D240"/>
    <mergeCell ref="B241:D2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6D4F-CAE7-4AA0-BCB5-F3A426092F53}">
  <dimension ref="A1:G141"/>
  <sheetViews>
    <sheetView topLeftCell="A112" workbookViewId="0">
      <selection activeCell="O133" sqref="O133"/>
    </sheetView>
  </sheetViews>
  <sheetFormatPr defaultRowHeight="12.75" x14ac:dyDescent="0.2"/>
  <cols>
    <col min="1" max="1" width="9.140625" customWidth="1"/>
    <col min="2" max="2" width="30.140625" bestFit="1" customWidth="1"/>
    <col min="4" max="4" width="10.5703125" bestFit="1" customWidth="1"/>
  </cols>
  <sheetData>
    <row r="1" spans="1:7" ht="11.1" customHeight="1" x14ac:dyDescent="0.2"/>
    <row r="2" spans="1:7" ht="11.1" customHeight="1" x14ac:dyDescent="0.2"/>
    <row r="3" spans="1:7" ht="11.1" customHeight="1" x14ac:dyDescent="0.2"/>
    <row r="4" spans="1:7" ht="11.1" customHeight="1" x14ac:dyDescent="0.2"/>
    <row r="5" spans="1:7" ht="11.1" customHeight="1" x14ac:dyDescent="0.2"/>
    <row r="6" spans="1:7" ht="11.1" customHeight="1" x14ac:dyDescent="0.2"/>
    <row r="7" spans="1:7" ht="11.1" customHeight="1" x14ac:dyDescent="0.2"/>
    <row r="8" spans="1:7" ht="11.1" customHeight="1" x14ac:dyDescent="0.2">
      <c r="A8" s="481" t="s">
        <v>230</v>
      </c>
      <c r="B8" s="481"/>
      <c r="C8" s="481"/>
      <c r="D8" s="481"/>
      <c r="E8" s="481"/>
      <c r="F8" s="481"/>
      <c r="G8" s="481"/>
    </row>
    <row r="9" spans="1:7" ht="11.1" customHeight="1" x14ac:dyDescent="0.2">
      <c r="A9" s="141"/>
      <c r="B9" s="141" t="s">
        <v>7</v>
      </c>
      <c r="C9" s="127"/>
      <c r="D9" s="127"/>
      <c r="E9" s="127" t="s">
        <v>231</v>
      </c>
      <c r="F9" s="127"/>
      <c r="G9" s="127"/>
    </row>
    <row r="10" spans="1:7" ht="11.1" customHeight="1" x14ac:dyDescent="0.2">
      <c r="A10" s="102"/>
      <c r="B10" s="120" t="str">
        <f>Folhas!B2</f>
        <v>1 - C O N T R A T A D O S</v>
      </c>
      <c r="C10" s="121"/>
      <c r="D10" s="121"/>
      <c r="E10" s="121"/>
      <c r="F10" s="121"/>
      <c r="G10" s="121"/>
    </row>
    <row r="11" spans="1:7" ht="11.1" customHeight="1" x14ac:dyDescent="0.2">
      <c r="A11" s="122"/>
      <c r="B11" s="122" t="str">
        <f>Folhas!B5</f>
        <v>Adriely Araujo Gomes</v>
      </c>
      <c r="C11" s="122"/>
      <c r="D11" s="122"/>
      <c r="E11" s="123">
        <f>Folhas!I5</f>
        <v>211.23</v>
      </c>
      <c r="F11" s="122"/>
      <c r="G11" s="122"/>
    </row>
    <row r="12" spans="1:7" ht="11.1" customHeight="1" x14ac:dyDescent="0.2">
      <c r="A12" s="131"/>
      <c r="B12" s="131" t="str">
        <f>Folhas!B6</f>
        <v>Adriano Correia da Silva</v>
      </c>
      <c r="C12" s="131"/>
      <c r="D12" s="131"/>
      <c r="E12" s="132">
        <f>Folhas!I6</f>
        <v>116.73</v>
      </c>
      <c r="F12" s="131"/>
      <c r="G12" s="131"/>
    </row>
    <row r="13" spans="1:7" ht="11.1" customHeight="1" x14ac:dyDescent="0.2">
      <c r="A13" s="122"/>
      <c r="B13" s="122" t="str">
        <f>Folhas!B7</f>
        <v>Alane Cristina Dionisio de Oliveira</v>
      </c>
      <c r="C13" s="122"/>
      <c r="D13" s="122"/>
      <c r="E13" s="123">
        <f>Folhas!I7</f>
        <v>116.73</v>
      </c>
      <c r="F13" s="122"/>
      <c r="G13" s="122"/>
    </row>
    <row r="14" spans="1:7" ht="11.1" customHeight="1" x14ac:dyDescent="0.2">
      <c r="A14" s="131"/>
      <c r="B14" s="131" t="str">
        <f>Folhas!B8</f>
        <v>Allyssson Ranyere Lyra Palmeira</v>
      </c>
      <c r="C14" s="131"/>
      <c r="D14" s="131"/>
      <c r="E14" s="132">
        <f>Folhas!I8</f>
        <v>116.73</v>
      </c>
      <c r="F14" s="131"/>
      <c r="G14" s="131"/>
    </row>
    <row r="15" spans="1:7" ht="11.1" customHeight="1" x14ac:dyDescent="0.2">
      <c r="A15" s="122"/>
      <c r="B15" s="122" t="str">
        <f>Folhas!B9</f>
        <v>Andrea Valdevino da Conceição</v>
      </c>
      <c r="C15" s="122"/>
      <c r="D15" s="122"/>
      <c r="E15" s="123">
        <f>Folhas!I9</f>
        <v>116.73</v>
      </c>
      <c r="F15" s="122"/>
      <c r="G15" s="122"/>
    </row>
    <row r="16" spans="1:7" ht="11.1" customHeight="1" x14ac:dyDescent="0.2">
      <c r="A16" s="131"/>
      <c r="B16" s="131" t="str">
        <f>Folhas!B10</f>
        <v>Angela Maria de Lima</v>
      </c>
      <c r="C16" s="131"/>
      <c r="D16" s="131"/>
      <c r="E16" s="132">
        <f>Folhas!I10</f>
        <v>157.22999999999999</v>
      </c>
      <c r="F16" s="131"/>
      <c r="G16" s="131"/>
    </row>
    <row r="17" spans="1:7" ht="11.1" customHeight="1" x14ac:dyDescent="0.2">
      <c r="A17" s="122"/>
      <c r="B17" s="122" t="str">
        <f>Folhas!B11</f>
        <v>Cicera Josuele Tenorio da Silva</v>
      </c>
      <c r="C17" s="122"/>
      <c r="D17" s="122"/>
      <c r="E17" s="123">
        <f>Folhas!I11</f>
        <v>116.73</v>
      </c>
      <c r="F17" s="122"/>
      <c r="G17" s="122"/>
    </row>
    <row r="18" spans="1:7" ht="11.1" customHeight="1" x14ac:dyDescent="0.2">
      <c r="A18" s="131"/>
      <c r="B18" s="131" t="str">
        <f>Folhas!B12</f>
        <v>Debora Correia da Silva</v>
      </c>
      <c r="C18" s="131"/>
      <c r="D18" s="131"/>
      <c r="E18" s="132">
        <f>Folhas!I12</f>
        <v>116.73</v>
      </c>
      <c r="F18" s="131"/>
      <c r="G18" s="131"/>
    </row>
    <row r="19" spans="1:7" ht="11.1" customHeight="1" x14ac:dyDescent="0.2">
      <c r="A19" s="122"/>
      <c r="B19" s="122" t="str">
        <f>Folhas!B13</f>
        <v>Diogo Pimentel Freire</v>
      </c>
      <c r="C19" s="122"/>
      <c r="D19" s="122"/>
      <c r="E19" s="123">
        <f>Folhas!I13</f>
        <v>116.73</v>
      </c>
      <c r="F19" s="122"/>
      <c r="G19" s="122"/>
    </row>
    <row r="20" spans="1:7" ht="11.1" customHeight="1" x14ac:dyDescent="0.2">
      <c r="A20" s="131"/>
      <c r="B20" s="131" t="str">
        <f>Folhas!B14</f>
        <v>Feliphe Augusto de Azevedo Silva</v>
      </c>
      <c r="C20" s="131"/>
      <c r="D20" s="131"/>
      <c r="E20" s="132">
        <f>Folhas!I14</f>
        <v>116.73</v>
      </c>
      <c r="F20" s="131"/>
      <c r="G20" s="131"/>
    </row>
    <row r="21" spans="1:7" ht="11.1" customHeight="1" x14ac:dyDescent="0.2">
      <c r="A21" s="122"/>
      <c r="B21" s="122" t="str">
        <f>Folhas!B15</f>
        <v>Gildenor Apolonio da Silva</v>
      </c>
      <c r="C21" s="122"/>
      <c r="D21" s="122"/>
      <c r="E21" s="123">
        <f>Folhas!I15</f>
        <v>211.23</v>
      </c>
      <c r="F21" s="122"/>
      <c r="G21" s="122"/>
    </row>
    <row r="22" spans="1:7" ht="11.1" customHeight="1" x14ac:dyDescent="0.2">
      <c r="A22" s="131"/>
      <c r="B22" s="131" t="str">
        <f>Folhas!B16</f>
        <v>Ines Marinho de Melo</v>
      </c>
      <c r="C22" s="131"/>
      <c r="D22" s="131"/>
      <c r="E22" s="132">
        <f>Folhas!I16</f>
        <v>211.23</v>
      </c>
      <c r="F22" s="131"/>
      <c r="G22" s="131"/>
    </row>
    <row r="23" spans="1:7" ht="11.1" customHeight="1" x14ac:dyDescent="0.2">
      <c r="A23" s="122"/>
      <c r="B23" s="122" t="str">
        <f>Folhas!B17</f>
        <v>Jackson Ferreira da Silva</v>
      </c>
      <c r="C23" s="122"/>
      <c r="D23" s="122"/>
      <c r="E23" s="123">
        <f>Folhas!I17</f>
        <v>116.73</v>
      </c>
      <c r="F23" s="122"/>
      <c r="G23" s="122"/>
    </row>
    <row r="24" spans="1:7" ht="11.1" customHeight="1" x14ac:dyDescent="0.2">
      <c r="A24" s="131"/>
      <c r="B24" s="131" t="str">
        <f>Folhas!B18</f>
        <v>João Paulo Ferreira</v>
      </c>
      <c r="C24" s="131"/>
      <c r="D24" s="131"/>
      <c r="E24" s="132">
        <f>Folhas!I18</f>
        <v>116.73</v>
      </c>
      <c r="F24" s="131"/>
      <c r="G24" s="131"/>
    </row>
    <row r="25" spans="1:7" ht="11.1" customHeight="1" x14ac:dyDescent="0.2">
      <c r="A25" s="122"/>
      <c r="B25" s="122" t="str">
        <f>Folhas!B19</f>
        <v>Jose Erisson da Silva</v>
      </c>
      <c r="C25" s="122"/>
      <c r="D25" s="122"/>
      <c r="E25" s="123">
        <f>Folhas!I19</f>
        <v>116.73</v>
      </c>
      <c r="F25" s="122"/>
      <c r="G25" s="122"/>
    </row>
    <row r="26" spans="1:7" ht="11.1" customHeight="1" x14ac:dyDescent="0.2">
      <c r="A26" s="131"/>
      <c r="B26" s="131" t="str">
        <f>Folhas!B20</f>
        <v>Juarez Roberto da Silva</v>
      </c>
      <c r="C26" s="131"/>
      <c r="D26" s="131"/>
      <c r="E26" s="132">
        <f>Folhas!I20</f>
        <v>116.73</v>
      </c>
      <c r="F26" s="131"/>
      <c r="G26" s="131"/>
    </row>
    <row r="27" spans="1:7" ht="11.1" customHeight="1" x14ac:dyDescent="0.2">
      <c r="A27" s="122"/>
      <c r="B27" s="122" t="str">
        <f>Folhas!B21</f>
        <v>Maria Lidiane da Silva Santos</v>
      </c>
      <c r="C27" s="122"/>
      <c r="D27" s="122"/>
      <c r="E27" s="123">
        <f>Folhas!I21</f>
        <v>116.73</v>
      </c>
      <c r="F27" s="122"/>
      <c r="G27" s="122"/>
    </row>
    <row r="28" spans="1:7" ht="11.1" customHeight="1" x14ac:dyDescent="0.2">
      <c r="A28" s="131"/>
      <c r="B28" s="131" t="str">
        <f>Folhas!B22</f>
        <v>Maria Salete Miranda da Silva</v>
      </c>
      <c r="C28" s="131"/>
      <c r="D28" s="131"/>
      <c r="E28" s="132">
        <f>Folhas!I22</f>
        <v>116.73</v>
      </c>
      <c r="F28" s="131"/>
      <c r="G28" s="131"/>
    </row>
    <row r="29" spans="1:7" ht="11.1" customHeight="1" x14ac:dyDescent="0.2">
      <c r="A29" s="122"/>
      <c r="B29" s="122" t="str">
        <f>Folhas!B23</f>
        <v>Mickaele da Silva Roseno</v>
      </c>
      <c r="C29" s="122"/>
      <c r="D29" s="122"/>
      <c r="E29" s="123">
        <f>Folhas!I23</f>
        <v>116.73</v>
      </c>
      <c r="F29" s="122"/>
      <c r="G29" s="122"/>
    </row>
    <row r="30" spans="1:7" ht="11.1" customHeight="1" x14ac:dyDescent="0.2">
      <c r="A30" s="131"/>
      <c r="B30" s="131" t="str">
        <f>Folhas!B24</f>
        <v>Nilson Paz de Melo</v>
      </c>
      <c r="C30" s="131"/>
      <c r="D30" s="131"/>
      <c r="E30" s="132">
        <f>Folhas!I24</f>
        <v>116.73</v>
      </c>
      <c r="F30" s="131"/>
      <c r="G30" s="131"/>
    </row>
    <row r="31" spans="1:7" ht="11.1" customHeight="1" x14ac:dyDescent="0.2">
      <c r="A31" s="122"/>
      <c r="B31" s="122" t="str">
        <f>Folhas!B25</f>
        <v>Simone da Silva Ferreira</v>
      </c>
      <c r="C31" s="122"/>
      <c r="D31" s="122"/>
      <c r="E31" s="123">
        <f>Folhas!I25</f>
        <v>143.72999999999999</v>
      </c>
      <c r="F31" s="122"/>
      <c r="G31" s="122"/>
    </row>
    <row r="32" spans="1:7" ht="11.1" customHeight="1" x14ac:dyDescent="0.2">
      <c r="A32" s="133"/>
      <c r="B32" s="133" t="str">
        <f>Folhas!B26</f>
        <v>Sayonara Vicente dos Santos</v>
      </c>
      <c r="C32" s="133"/>
      <c r="D32" s="133"/>
      <c r="E32" s="134">
        <f>Folhas!I26</f>
        <v>134.72999999999999</v>
      </c>
      <c r="F32" s="133"/>
      <c r="G32" s="133"/>
    </row>
    <row r="33" spans="1:7" ht="11.1" customHeight="1" x14ac:dyDescent="0.2">
      <c r="A33" s="133"/>
      <c r="B33" s="133" t="str">
        <f>Folhas!B27</f>
        <v>Wedja dos Santos Silva</v>
      </c>
      <c r="C33" s="133"/>
      <c r="D33" s="133"/>
      <c r="E33" s="134">
        <f>Folhas!I27</f>
        <v>116.73</v>
      </c>
      <c r="F33" s="133"/>
      <c r="G33" s="133"/>
    </row>
    <row r="34" spans="1:7" ht="11.1" customHeight="1" x14ac:dyDescent="0.2">
      <c r="A34" s="326"/>
      <c r="B34" s="327" t="str">
        <f>Folhas!B29</f>
        <v>2_ A G.     P O L I T I C O S</v>
      </c>
      <c r="C34" s="326"/>
      <c r="D34" s="326"/>
      <c r="E34" s="328"/>
      <c r="F34" s="326"/>
      <c r="G34" s="326"/>
    </row>
    <row r="35" spans="1:7" ht="11.1" customHeight="1" x14ac:dyDescent="0.2">
      <c r="A35" s="324"/>
      <c r="B35" s="324" t="str">
        <f>Folhas!B32</f>
        <v>Antonio Lourenço Neto</v>
      </c>
      <c r="C35" s="324"/>
      <c r="D35" s="324"/>
      <c r="E35" s="325">
        <f>Folhas!I32</f>
        <v>951.62</v>
      </c>
      <c r="F35" s="324"/>
      <c r="G35" s="324"/>
    </row>
    <row r="36" spans="1:7" ht="11.1" customHeight="1" x14ac:dyDescent="0.2">
      <c r="A36" s="102"/>
      <c r="B36" s="124" t="str">
        <f>Folhas!B33</f>
        <v>Edecio Fernandes da Silva</v>
      </c>
      <c r="C36" s="124"/>
      <c r="D36" s="124"/>
      <c r="E36" s="125">
        <f>Folhas!I33</f>
        <v>951.62</v>
      </c>
      <c r="F36" s="124"/>
      <c r="G36" s="124"/>
    </row>
    <row r="37" spans="1:7" ht="11.1" customHeight="1" x14ac:dyDescent="0.2">
      <c r="A37" s="122"/>
      <c r="B37" s="122" t="str">
        <f>Folhas!B34</f>
        <v>Edinaldo Lino da Silva</v>
      </c>
      <c r="C37" s="122"/>
      <c r="D37" s="122"/>
      <c r="E37" s="123">
        <f>Folhas!I34</f>
        <v>951.62</v>
      </c>
      <c r="F37" s="122"/>
      <c r="G37" s="122"/>
    </row>
    <row r="38" spans="1:7" ht="11.1" customHeight="1" x14ac:dyDescent="0.2">
      <c r="A38" s="102"/>
      <c r="B38" s="124" t="str">
        <f>Folhas!B35</f>
        <v>Fabio Andre Vieira Gaia</v>
      </c>
      <c r="C38" s="124"/>
      <c r="D38" s="124"/>
      <c r="E38" s="125">
        <f>Folhas!I35</f>
        <v>951.62</v>
      </c>
      <c r="F38" s="124"/>
      <c r="G38" s="124"/>
    </row>
    <row r="39" spans="1:7" ht="11.1" customHeight="1" x14ac:dyDescent="0.2">
      <c r="A39" s="122"/>
      <c r="B39" s="122" t="str">
        <f>Folhas!B36</f>
        <v>Fausto Batista</v>
      </c>
      <c r="C39" s="122"/>
      <c r="D39" s="122"/>
      <c r="E39" s="123">
        <f>Folhas!I36</f>
        <v>951.62</v>
      </c>
      <c r="F39" s="122"/>
      <c r="G39" s="122"/>
    </row>
    <row r="40" spans="1:7" ht="11.1" customHeight="1" x14ac:dyDescent="0.2">
      <c r="A40" s="102"/>
      <c r="B40" s="124" t="str">
        <f>Folhas!B37</f>
        <v>Fernando Tenorio Cavalcante</v>
      </c>
      <c r="C40" s="124"/>
      <c r="D40" s="124"/>
      <c r="E40" s="125">
        <f>Folhas!I37</f>
        <v>951.62</v>
      </c>
      <c r="F40" s="124"/>
      <c r="G40" s="124"/>
    </row>
    <row r="41" spans="1:7" ht="11.1" customHeight="1" x14ac:dyDescent="0.2">
      <c r="A41" s="122"/>
      <c r="B41" s="122" t="str">
        <f>Folhas!B38</f>
        <v>Igor Frederico Olinda de Amorim</v>
      </c>
      <c r="C41" s="122"/>
      <c r="D41" s="122"/>
      <c r="E41" s="123">
        <f>Folhas!I38</f>
        <v>951.62</v>
      </c>
      <c r="F41" s="122"/>
      <c r="G41" s="122"/>
    </row>
    <row r="42" spans="1:7" ht="11.1" customHeight="1" x14ac:dyDescent="0.2">
      <c r="A42" s="102"/>
      <c r="B42" s="124" t="str">
        <f>Folhas!B39</f>
        <v>Janine Maria Lins Tenório</v>
      </c>
      <c r="C42" s="124"/>
      <c r="D42" s="124"/>
      <c r="E42" s="125">
        <f>Folhas!I39</f>
        <v>951.62</v>
      </c>
      <c r="F42" s="124"/>
      <c r="G42" s="124"/>
    </row>
    <row r="43" spans="1:7" ht="11.1" customHeight="1" x14ac:dyDescent="0.2">
      <c r="A43" s="122"/>
      <c r="B43" s="122" t="str">
        <f>Folhas!B40</f>
        <v>Jose Anderson de A. Morais</v>
      </c>
      <c r="C43" s="122"/>
      <c r="D43" s="122"/>
      <c r="E43" s="123">
        <f>Folhas!I40</f>
        <v>951.62</v>
      </c>
      <c r="F43" s="122"/>
      <c r="G43" s="122"/>
    </row>
    <row r="44" spans="1:7" ht="11.1" customHeight="1" x14ac:dyDescent="0.2">
      <c r="A44" s="102"/>
      <c r="B44" s="124" t="str">
        <f>Folhas!B41</f>
        <v>Macio Alex Tenorio de Melo</v>
      </c>
      <c r="C44" s="124"/>
      <c r="D44" s="124"/>
      <c r="E44" s="125">
        <f>Folhas!I41</f>
        <v>951.62</v>
      </c>
      <c r="F44" s="124"/>
      <c r="G44" s="124"/>
    </row>
    <row r="45" spans="1:7" ht="11.1" customHeight="1" x14ac:dyDescent="0.2">
      <c r="A45" s="329"/>
      <c r="B45" s="329" t="str">
        <f>Folhas!B42</f>
        <v>Maria Jose Miguel dos Santos</v>
      </c>
      <c r="C45" s="329"/>
      <c r="D45" s="329"/>
      <c r="E45" s="330">
        <f>Folhas!I42</f>
        <v>951.62</v>
      </c>
      <c r="F45" s="329"/>
      <c r="G45" s="329"/>
    </row>
    <row r="46" spans="1:7" ht="11.1" customHeight="1" x14ac:dyDescent="0.2">
      <c r="A46" s="331"/>
      <c r="B46" s="332" t="str">
        <f>Folhas!B54</f>
        <v>3_ A D M I N I S T R A T I V O</v>
      </c>
      <c r="C46" s="331"/>
      <c r="D46" s="331"/>
      <c r="E46" s="333"/>
      <c r="F46" s="331"/>
      <c r="G46" s="331"/>
    </row>
    <row r="47" spans="1:7" ht="11.1" customHeight="1" x14ac:dyDescent="0.2">
      <c r="A47" s="324"/>
      <c r="B47" s="324" t="str">
        <f>Folhas!B57</f>
        <v>Adriely Afonso da Silva</v>
      </c>
      <c r="C47" s="324"/>
      <c r="D47" s="324"/>
      <c r="E47" s="325">
        <f>Folhas!I57</f>
        <v>373.4</v>
      </c>
      <c r="F47" s="324"/>
      <c r="G47" s="324"/>
    </row>
    <row r="48" spans="1:7" ht="11.1" customHeight="1" x14ac:dyDescent="0.2">
      <c r="A48" s="131"/>
      <c r="B48" s="131" t="str">
        <f>Folhas!B59</f>
        <v>Ana Leticia da Silva Marques</v>
      </c>
      <c r="C48" s="131"/>
      <c r="D48" s="131"/>
      <c r="E48" s="132">
        <f>Folhas!I59</f>
        <v>116.73</v>
      </c>
      <c r="F48" s="131"/>
      <c r="G48" s="131"/>
    </row>
    <row r="49" spans="1:7" ht="11.1" customHeight="1" x14ac:dyDescent="0.2">
      <c r="A49" s="122"/>
      <c r="B49" s="122" t="str">
        <f>Folhas!B58</f>
        <v>Ana Alice de Araújo Tenorio</v>
      </c>
      <c r="C49" s="122"/>
      <c r="D49" s="122"/>
      <c r="E49" s="123">
        <f>Folhas!I58</f>
        <v>277.39999999999998</v>
      </c>
      <c r="F49" s="122"/>
      <c r="G49" s="122"/>
    </row>
    <row r="50" spans="1:7" ht="11.1" customHeight="1" x14ac:dyDescent="0.2">
      <c r="A50" s="131"/>
      <c r="B50" s="131" t="str">
        <f>Folhas!B60</f>
        <v>Ariele da Silva Santos</v>
      </c>
      <c r="C50" s="131"/>
      <c r="D50" s="131"/>
      <c r="E50" s="132">
        <f>Folhas!I60</f>
        <v>277.39999999999998</v>
      </c>
      <c r="F50" s="131"/>
      <c r="G50" s="131"/>
    </row>
    <row r="51" spans="1:7" ht="11.1" customHeight="1" x14ac:dyDescent="0.2">
      <c r="A51" s="122"/>
      <c r="B51" s="122" t="str">
        <f>Folhas!B61</f>
        <v>Audrin Leao Vanderley</v>
      </c>
      <c r="C51" s="122"/>
      <c r="D51" s="122"/>
      <c r="E51" s="123">
        <f>Folhas!I61</f>
        <v>277.39999999999998</v>
      </c>
      <c r="F51" s="122"/>
      <c r="G51" s="122"/>
    </row>
    <row r="52" spans="1:7" ht="11.1" customHeight="1" x14ac:dyDescent="0.2">
      <c r="A52" s="131"/>
      <c r="B52" s="131" t="str">
        <f>Folhas!B62</f>
        <v>Bergson Williams Moreira de Melo</v>
      </c>
      <c r="C52" s="131"/>
      <c r="D52" s="131"/>
      <c r="E52" s="132">
        <f>Folhas!I62</f>
        <v>277.39999999999998</v>
      </c>
      <c r="F52" s="131"/>
      <c r="G52" s="131"/>
    </row>
    <row r="53" spans="1:7" ht="11.1" customHeight="1" x14ac:dyDescent="0.2">
      <c r="A53" s="122"/>
      <c r="B53" s="122" t="str">
        <f>Folhas!B63</f>
        <v>Christishelly Lorrane Menezes Batista</v>
      </c>
      <c r="C53" s="122"/>
      <c r="D53" s="122"/>
      <c r="E53" s="123">
        <f>Folhas!I63</f>
        <v>397.58</v>
      </c>
      <c r="F53" s="122"/>
      <c r="G53" s="122"/>
    </row>
    <row r="54" spans="1:7" ht="11.1" customHeight="1" x14ac:dyDescent="0.2">
      <c r="A54" s="131"/>
      <c r="B54" s="131" t="str">
        <f>Folhas!B64</f>
        <v>Dorgival Alfredo da Silva Junior</v>
      </c>
      <c r="C54" s="131"/>
      <c r="D54" s="131"/>
      <c r="E54" s="132">
        <f>Folhas!I64</f>
        <v>139.22999999999999</v>
      </c>
      <c r="F54" s="131"/>
      <c r="G54" s="131"/>
    </row>
    <row r="55" spans="1:7" ht="11.1" customHeight="1" x14ac:dyDescent="0.2">
      <c r="A55" s="122"/>
      <c r="B55" s="122" t="str">
        <f>Folhas!B65</f>
        <v>Genilda Alexandre da Silva</v>
      </c>
      <c r="C55" s="122"/>
      <c r="D55" s="122"/>
      <c r="E55" s="123">
        <f>Folhas!I65</f>
        <v>211.23</v>
      </c>
      <c r="F55" s="122"/>
      <c r="G55" s="122"/>
    </row>
    <row r="56" spans="1:7" ht="11.1" customHeight="1" x14ac:dyDescent="0.2">
      <c r="A56" s="131"/>
      <c r="B56" s="131" t="str">
        <f>Folhas!B66</f>
        <v>Ingrid Patriota de C. Albuquerque</v>
      </c>
      <c r="C56" s="131"/>
      <c r="D56" s="131"/>
      <c r="E56" s="132">
        <f>Folhas!I66</f>
        <v>509.58</v>
      </c>
      <c r="F56" s="131"/>
      <c r="G56" s="131"/>
    </row>
    <row r="57" spans="1:7" ht="11.1" customHeight="1" x14ac:dyDescent="0.2">
      <c r="A57" s="122"/>
      <c r="B57" s="122" t="str">
        <f>Folhas!B67</f>
        <v>Jacqueline Bruno de Freitas</v>
      </c>
      <c r="C57" s="122"/>
      <c r="D57" s="122"/>
      <c r="E57" s="123">
        <f>Folhas!I67</f>
        <v>116.73</v>
      </c>
      <c r="F57" s="122"/>
      <c r="G57" s="122"/>
    </row>
    <row r="58" spans="1:7" ht="11.1" customHeight="1" x14ac:dyDescent="0.2">
      <c r="A58" s="131"/>
      <c r="B58" s="131" t="str">
        <f>Folhas!B68</f>
        <v>Jamerson do Nascimento Silva</v>
      </c>
      <c r="C58" s="131"/>
      <c r="D58" s="131"/>
      <c r="E58" s="132">
        <f>Folhas!I68</f>
        <v>116.73</v>
      </c>
      <c r="F58" s="131"/>
      <c r="G58" s="131"/>
    </row>
    <row r="59" spans="1:7" ht="11.1" customHeight="1" x14ac:dyDescent="0.2">
      <c r="A59" s="122"/>
      <c r="B59" s="122" t="str">
        <f>Folhas!B69</f>
        <v>Jose Benedito dos Santos</v>
      </c>
      <c r="C59" s="122"/>
      <c r="D59" s="122"/>
      <c r="E59" s="123">
        <f>Folhas!I69</f>
        <v>116.73</v>
      </c>
      <c r="F59" s="122"/>
      <c r="G59" s="122"/>
    </row>
    <row r="60" spans="1:7" ht="11.1" customHeight="1" x14ac:dyDescent="0.2">
      <c r="A60" s="131"/>
      <c r="B60" s="131" t="str">
        <f>Folhas!B70</f>
        <v>Jose Ramon Esperidiaao Gomes</v>
      </c>
      <c r="C60" s="131"/>
      <c r="D60" s="131"/>
      <c r="E60" s="132">
        <f>Folhas!I70</f>
        <v>789.58</v>
      </c>
      <c r="F60" s="131"/>
      <c r="G60" s="131"/>
    </row>
    <row r="61" spans="1:7" ht="11.1" customHeight="1" x14ac:dyDescent="0.2">
      <c r="A61" s="122"/>
      <c r="B61" s="122" t="str">
        <f>Folhas!B71</f>
        <v>Jose Symon Pimentel Mendonça</v>
      </c>
      <c r="C61" s="122"/>
      <c r="D61" s="122"/>
      <c r="E61" s="123">
        <f>Folhas!I71</f>
        <v>277.39999999999998</v>
      </c>
      <c r="F61" s="122"/>
      <c r="G61" s="122"/>
    </row>
    <row r="62" spans="1:7" ht="11.1" customHeight="1" x14ac:dyDescent="0.2">
      <c r="A62" s="131"/>
      <c r="B62" s="131" t="str">
        <f>Folhas!B72</f>
        <v>Joselito Acioli Quirino</v>
      </c>
      <c r="C62" s="131"/>
      <c r="D62" s="131"/>
      <c r="E62" s="132">
        <f>Folhas!I72</f>
        <v>509.58</v>
      </c>
      <c r="F62" s="131"/>
      <c r="G62" s="131"/>
    </row>
    <row r="63" spans="1:7" ht="11.1" customHeight="1" x14ac:dyDescent="0.2">
      <c r="A63" s="122"/>
      <c r="B63" s="122" t="str">
        <f>Folhas!B73</f>
        <v>Kevim Baresi Tenorio Almeida</v>
      </c>
      <c r="C63" s="122"/>
      <c r="D63" s="122"/>
      <c r="E63" s="123">
        <f>Folhas!I73</f>
        <v>116.73</v>
      </c>
      <c r="F63" s="122"/>
      <c r="G63" s="122"/>
    </row>
    <row r="64" spans="1:7" ht="11.1" customHeight="1" x14ac:dyDescent="0.2">
      <c r="A64" s="131"/>
      <c r="B64" s="131" t="str">
        <f>Folhas!B74</f>
        <v>Kleithon J. Constante da S. Soares</v>
      </c>
      <c r="C64" s="131"/>
      <c r="D64" s="131"/>
      <c r="E64" s="132">
        <f>Folhas!I74</f>
        <v>277.39999999999998</v>
      </c>
      <c r="F64" s="131"/>
      <c r="G64" s="131"/>
    </row>
    <row r="65" spans="1:7" ht="11.1" customHeight="1" x14ac:dyDescent="0.2">
      <c r="A65" s="122"/>
      <c r="B65" s="122" t="str">
        <f>Folhas!B75</f>
        <v>Lays Maria Almeida de Oliveira</v>
      </c>
      <c r="C65" s="122"/>
      <c r="D65" s="122"/>
      <c r="E65" s="123">
        <f>Folhas!I75</f>
        <v>211.23</v>
      </c>
      <c r="F65" s="122"/>
      <c r="G65" s="122"/>
    </row>
    <row r="66" spans="1:7" ht="11.1" customHeight="1" x14ac:dyDescent="0.2">
      <c r="A66" s="136"/>
      <c r="B66" s="136"/>
      <c r="C66" s="479" t="s">
        <v>233</v>
      </c>
      <c r="D66" s="479"/>
      <c r="E66" s="137">
        <f>SUM(E11:E65)</f>
        <v>18911.070000000007</v>
      </c>
      <c r="F66" s="136"/>
      <c r="G66" s="136"/>
    </row>
    <row r="67" spans="1:7" ht="11.1" customHeight="1" x14ac:dyDescent="0.2">
      <c r="A67" s="341"/>
      <c r="B67" s="341"/>
      <c r="C67" s="342"/>
      <c r="D67" s="342"/>
      <c r="E67" s="343"/>
      <c r="F67" s="341"/>
      <c r="G67" s="344"/>
    </row>
    <row r="68" spans="1:7" ht="11.1" customHeight="1" x14ac:dyDescent="0.2">
      <c r="A68" s="225"/>
      <c r="B68" s="225"/>
      <c r="C68" s="225"/>
      <c r="D68" s="225"/>
      <c r="E68" s="345"/>
      <c r="F68" s="225"/>
      <c r="G68" s="225" t="s">
        <v>236</v>
      </c>
    </row>
    <row r="69" spans="1:7" ht="11.1" customHeight="1" x14ac:dyDescent="0.2">
      <c r="A69" s="130"/>
      <c r="B69" s="130"/>
      <c r="C69" s="130"/>
      <c r="D69" s="130"/>
      <c r="E69" s="135"/>
      <c r="F69" s="130"/>
      <c r="G69" s="322"/>
    </row>
    <row r="70" spans="1:7" ht="11.1" customHeight="1" x14ac:dyDescent="0.2">
      <c r="A70" s="130"/>
      <c r="B70" s="130"/>
      <c r="C70" s="130"/>
      <c r="D70" s="130"/>
      <c r="E70" s="135"/>
      <c r="F70" s="130"/>
      <c r="G70" s="130"/>
    </row>
    <row r="71" spans="1:7" ht="11.1" customHeight="1" x14ac:dyDescent="0.2">
      <c r="A71" s="130"/>
      <c r="B71" s="130"/>
      <c r="C71" s="130"/>
      <c r="D71" s="130"/>
      <c r="E71" s="135"/>
      <c r="F71" s="130"/>
      <c r="G71" s="130"/>
    </row>
    <row r="72" spans="1:7" ht="11.1" customHeight="1" x14ac:dyDescent="0.2">
      <c r="A72" s="130"/>
      <c r="B72" s="130"/>
      <c r="C72" s="130"/>
      <c r="D72" s="130"/>
      <c r="E72" s="135"/>
      <c r="F72" s="130"/>
      <c r="G72" s="130"/>
    </row>
    <row r="73" spans="1:7" ht="11.1" customHeight="1" x14ac:dyDescent="0.2">
      <c r="A73" s="130"/>
      <c r="B73" s="130"/>
      <c r="C73" s="130"/>
      <c r="D73" s="130"/>
      <c r="E73" s="135"/>
      <c r="F73" s="130"/>
      <c r="G73" s="130"/>
    </row>
    <row r="74" spans="1:7" ht="11.1" customHeight="1" x14ac:dyDescent="0.2">
      <c r="A74" s="130"/>
      <c r="B74" s="130"/>
      <c r="C74" s="130"/>
      <c r="D74" s="130"/>
      <c r="E74" s="135"/>
      <c r="F74" s="130"/>
      <c r="G74" s="130"/>
    </row>
    <row r="75" spans="1:7" ht="11.1" customHeight="1" x14ac:dyDescent="0.2">
      <c r="A75" s="130"/>
      <c r="B75" s="130"/>
      <c r="C75" s="130"/>
      <c r="D75" s="130"/>
      <c r="E75" s="135"/>
      <c r="F75" s="130"/>
      <c r="G75" s="130"/>
    </row>
    <row r="76" spans="1:7" ht="11.1" customHeight="1" x14ac:dyDescent="0.2">
      <c r="A76" s="130"/>
      <c r="B76" s="130"/>
      <c r="C76" s="130"/>
      <c r="D76" s="130"/>
      <c r="E76" s="135"/>
      <c r="F76" s="130"/>
      <c r="G76" s="130"/>
    </row>
    <row r="77" spans="1:7" ht="11.1" customHeight="1" x14ac:dyDescent="0.2">
      <c r="A77" s="116"/>
      <c r="B77" s="116" t="s">
        <v>7</v>
      </c>
      <c r="C77" s="138"/>
      <c r="D77" s="139"/>
      <c r="E77" s="139" t="s">
        <v>231</v>
      </c>
      <c r="F77" s="138"/>
      <c r="G77" s="138"/>
    </row>
    <row r="78" spans="1:7" ht="11.1" customHeight="1" x14ac:dyDescent="0.2">
      <c r="A78" s="322"/>
      <c r="B78" s="322"/>
      <c r="C78" s="487" t="s">
        <v>234</v>
      </c>
      <c r="D78" s="487"/>
      <c r="E78" s="323">
        <f>E66</f>
        <v>18911.070000000007</v>
      </c>
      <c r="F78" s="322"/>
      <c r="G78" s="322"/>
    </row>
    <row r="79" spans="1:7" ht="11.1" customHeight="1" x14ac:dyDescent="0.2">
      <c r="A79" s="131"/>
      <c r="B79" s="131" t="str">
        <f>Folhas!B76</f>
        <v>Manric Bezerra da Silva Nascimento</v>
      </c>
      <c r="C79" s="131"/>
      <c r="D79" s="131"/>
      <c r="E79" s="132">
        <f>Folhas!I76</f>
        <v>277.39999999999998</v>
      </c>
      <c r="F79" s="131"/>
      <c r="G79" s="131"/>
    </row>
    <row r="80" spans="1:7" ht="11.1" customHeight="1" x14ac:dyDescent="0.2">
      <c r="A80" s="122"/>
      <c r="B80" s="122" t="str">
        <f>Folhas!B77</f>
        <v>Marcia Camila de Brito Ferraz</v>
      </c>
      <c r="C80" s="122"/>
      <c r="D80" s="122"/>
      <c r="E80" s="123">
        <f>Folhas!I77</f>
        <v>116.73</v>
      </c>
      <c r="F80" s="122"/>
      <c r="G80" s="122"/>
    </row>
    <row r="81" spans="1:7" ht="11.1" customHeight="1" x14ac:dyDescent="0.2">
      <c r="A81" s="131"/>
      <c r="B81" s="131" t="str">
        <f>Folhas!B78</f>
        <v>Maria Jose da Silva</v>
      </c>
      <c r="C81" s="131"/>
      <c r="D81" s="131"/>
      <c r="E81" s="132">
        <f>Folhas!I78</f>
        <v>116.73</v>
      </c>
      <c r="F81" s="131"/>
      <c r="G81" s="131"/>
    </row>
    <row r="82" spans="1:7" ht="11.1" customHeight="1" x14ac:dyDescent="0.2">
      <c r="A82" s="122"/>
      <c r="B82" s="122" t="str">
        <f>Folhas!B79</f>
        <v>Maria Katielly Menezes Batista</v>
      </c>
      <c r="C82" s="122"/>
      <c r="D82" s="122"/>
      <c r="E82" s="123">
        <f>Folhas!I79</f>
        <v>325.39999999999998</v>
      </c>
      <c r="F82" s="122"/>
      <c r="G82" s="122"/>
    </row>
    <row r="83" spans="1:7" ht="11.1" customHeight="1" x14ac:dyDescent="0.2">
      <c r="A83" s="131"/>
      <c r="B83" s="131" t="str">
        <f>Folhas!B80</f>
        <v>Mayara Leticia Gomes Quirino</v>
      </c>
      <c r="C83" s="131"/>
      <c r="D83" s="131"/>
      <c r="E83" s="132">
        <f>Folhas!I80</f>
        <v>116.73</v>
      </c>
      <c r="F83" s="131"/>
      <c r="G83" s="131"/>
    </row>
    <row r="84" spans="1:7" ht="11.1" customHeight="1" x14ac:dyDescent="0.2">
      <c r="A84" s="122"/>
      <c r="B84" s="122" t="str">
        <f>Folhas!B81</f>
        <v>Murilo Silveira da Silva</v>
      </c>
      <c r="C84" s="122"/>
      <c r="D84" s="122"/>
      <c r="E84" s="123">
        <f>Folhas!I81</f>
        <v>116.73</v>
      </c>
      <c r="F84" s="122"/>
      <c r="G84" s="122"/>
    </row>
    <row r="85" spans="1:7" ht="11.1" customHeight="1" x14ac:dyDescent="0.2">
      <c r="A85" s="131"/>
      <c r="B85" s="131" t="str">
        <f>Folhas!B82</f>
        <v>Paulo Roberto da Silva Martins</v>
      </c>
      <c r="C85" s="131"/>
      <c r="D85" s="131"/>
      <c r="E85" s="132">
        <f>Folhas!I82</f>
        <v>253.4</v>
      </c>
      <c r="F85" s="131"/>
      <c r="G85" s="131"/>
    </row>
    <row r="86" spans="1:7" ht="11.1" customHeight="1" x14ac:dyDescent="0.2">
      <c r="A86" s="122"/>
      <c r="B86" s="122" t="str">
        <f>Folhas!B83</f>
        <v>Ronaldo Luciano da Silva</v>
      </c>
      <c r="C86" s="122"/>
      <c r="D86" s="122"/>
      <c r="E86" s="123">
        <f>Folhas!I83</f>
        <v>253.4</v>
      </c>
      <c r="F86" s="122"/>
      <c r="G86" s="122"/>
    </row>
    <row r="87" spans="1:7" ht="11.1" customHeight="1" x14ac:dyDescent="0.2">
      <c r="A87" s="131"/>
      <c r="B87" s="131" t="str">
        <f>Folhas!B84</f>
        <v>Samia Karoline da Silva Araujo</v>
      </c>
      <c r="C87" s="131"/>
      <c r="D87" s="131"/>
      <c r="E87" s="132">
        <f>Folhas!I84</f>
        <v>139.22999999999999</v>
      </c>
      <c r="F87" s="131"/>
      <c r="G87" s="131"/>
    </row>
    <row r="88" spans="1:7" ht="11.1" customHeight="1" x14ac:dyDescent="0.2">
      <c r="A88" s="122"/>
      <c r="B88" s="122" t="str">
        <f>Folhas!B85</f>
        <v>Valeska de Souza Brandão</v>
      </c>
      <c r="C88" s="122"/>
      <c r="D88" s="122"/>
      <c r="E88" s="123">
        <f>Folhas!I85</f>
        <v>211.23</v>
      </c>
      <c r="F88" s="122"/>
      <c r="G88" s="122"/>
    </row>
    <row r="89" spans="1:7" ht="11.1" customHeight="1" x14ac:dyDescent="0.2">
      <c r="A89" s="133"/>
      <c r="B89" s="133" t="str">
        <f>Folhas!B86</f>
        <v>Wheslley Lopes Guizelini de Oliveira</v>
      </c>
      <c r="C89" s="133"/>
      <c r="D89" s="133"/>
      <c r="E89" s="134">
        <f>Folhas!I86</f>
        <v>253.4</v>
      </c>
      <c r="F89" s="133"/>
      <c r="G89" s="133"/>
    </row>
    <row r="90" spans="1:7" ht="11.1" customHeight="1" x14ac:dyDescent="0.2">
      <c r="A90" s="126"/>
      <c r="B90" s="127" t="str">
        <f>Folhas!B98</f>
        <v xml:space="preserve">4_ G A B I N E T E S </v>
      </c>
      <c r="C90" s="126"/>
      <c r="D90" s="126"/>
      <c r="E90" s="336"/>
      <c r="F90" s="126"/>
      <c r="G90" s="126"/>
    </row>
    <row r="91" spans="1:7" ht="11.1" customHeight="1" x14ac:dyDescent="0.2">
      <c r="A91" s="334"/>
      <c r="B91" s="334" t="str">
        <f>Folhas!B101</f>
        <v>Alexandre Rufino da Silva</v>
      </c>
      <c r="C91" s="334"/>
      <c r="D91" s="334"/>
      <c r="E91" s="335">
        <f>Folhas!I101</f>
        <v>211.23</v>
      </c>
      <c r="F91" s="334"/>
      <c r="G91" s="334"/>
    </row>
    <row r="92" spans="1:7" ht="11.1" customHeight="1" x14ac:dyDescent="0.2">
      <c r="A92" s="122"/>
      <c r="B92" s="122" t="str">
        <f>Folhas!B102</f>
        <v>Barbara Cristhiny dos Santos Lopes</v>
      </c>
      <c r="C92" s="122"/>
      <c r="D92" s="122"/>
      <c r="E92" s="123">
        <f>Folhas!I102</f>
        <v>211.23</v>
      </c>
      <c r="F92" s="122"/>
      <c r="G92" s="122"/>
    </row>
    <row r="93" spans="1:7" ht="11.1" customHeight="1" x14ac:dyDescent="0.2">
      <c r="A93" s="131"/>
      <c r="B93" s="131" t="str">
        <f>Folhas!B103</f>
        <v>Cicero Ancelmo Ferreira</v>
      </c>
      <c r="C93" s="131"/>
      <c r="D93" s="131"/>
      <c r="E93" s="132">
        <f>Folhas!I103</f>
        <v>116.73</v>
      </c>
      <c r="F93" s="131"/>
      <c r="G93" s="131"/>
    </row>
    <row r="94" spans="1:7" ht="11.1" customHeight="1" x14ac:dyDescent="0.2">
      <c r="A94" s="122"/>
      <c r="B94" s="122" t="str">
        <f>Folhas!B104</f>
        <v>Fabio Henrique Gomes da Silva</v>
      </c>
      <c r="C94" s="122"/>
      <c r="D94" s="122"/>
      <c r="E94" s="123">
        <f>Folhas!I104</f>
        <v>116.73</v>
      </c>
      <c r="F94" s="122"/>
      <c r="G94" s="122"/>
    </row>
    <row r="95" spans="1:7" ht="11.1" customHeight="1" x14ac:dyDescent="0.2">
      <c r="A95" s="122"/>
      <c r="B95" s="122" t="str">
        <f>Folhas!B105</f>
        <v>Genivaldo Verissimo da Silva</v>
      </c>
      <c r="C95" s="122"/>
      <c r="D95" s="122"/>
      <c r="E95" s="123">
        <f>Folhas!I105</f>
        <v>116.73</v>
      </c>
      <c r="F95" s="122"/>
      <c r="G95" s="122"/>
    </row>
    <row r="96" spans="1:7" ht="11.1" customHeight="1" x14ac:dyDescent="0.2">
      <c r="A96" s="122"/>
      <c r="B96" s="122" t="str">
        <f>Folhas!B106</f>
        <v>Geronildo Cavalcante Alves</v>
      </c>
      <c r="C96" s="122"/>
      <c r="D96" s="122"/>
      <c r="E96" s="123">
        <f>Folhas!I106</f>
        <v>211.23</v>
      </c>
      <c r="F96" s="122"/>
      <c r="G96" s="122"/>
    </row>
    <row r="97" spans="1:7" ht="11.1" customHeight="1" x14ac:dyDescent="0.2">
      <c r="A97" s="122"/>
      <c r="B97" s="122" t="str">
        <f>Folhas!B107</f>
        <v>Gloria Thayna Dantas da Silva</v>
      </c>
      <c r="C97" s="122"/>
      <c r="D97" s="122"/>
      <c r="E97" s="123">
        <f>Folhas!I107</f>
        <v>211.23</v>
      </c>
      <c r="F97" s="122"/>
      <c r="G97" s="122"/>
    </row>
    <row r="98" spans="1:7" ht="11.1" customHeight="1" x14ac:dyDescent="0.2">
      <c r="A98" s="122"/>
      <c r="B98" s="122" t="str">
        <f>Folhas!B108</f>
        <v>Jeferson Gonçalves Ferreira</v>
      </c>
      <c r="C98" s="122"/>
      <c r="D98" s="122"/>
      <c r="E98" s="123">
        <f>Folhas!I108</f>
        <v>116.73</v>
      </c>
      <c r="F98" s="122"/>
      <c r="G98" s="122"/>
    </row>
    <row r="99" spans="1:7" ht="11.1" customHeight="1" x14ac:dyDescent="0.2">
      <c r="A99" s="122"/>
      <c r="B99" s="122" t="str">
        <f>Folhas!B109</f>
        <v>Josineide Maria da Silva</v>
      </c>
      <c r="C99" s="122"/>
      <c r="D99" s="122"/>
      <c r="E99" s="123">
        <f>Folhas!I109</f>
        <v>116.73</v>
      </c>
      <c r="F99" s="122"/>
      <c r="G99" s="122"/>
    </row>
    <row r="100" spans="1:7" ht="11.1" customHeight="1" x14ac:dyDescent="0.2">
      <c r="A100" s="122"/>
      <c r="B100" s="122" t="str">
        <f>Folhas!B110</f>
        <v>Josival Correia Sampaio</v>
      </c>
      <c r="C100" s="122"/>
      <c r="D100" s="122"/>
      <c r="E100" s="123">
        <f>Folhas!I110</f>
        <v>211.23</v>
      </c>
      <c r="F100" s="122"/>
      <c r="G100" s="122"/>
    </row>
    <row r="101" spans="1:7" ht="11.1" customHeight="1" x14ac:dyDescent="0.2">
      <c r="A101" s="122"/>
      <c r="B101" s="122" t="str">
        <f>Folhas!B111</f>
        <v>Luciano Antonio Belo da Silva</v>
      </c>
      <c r="C101" s="122"/>
      <c r="D101" s="122"/>
      <c r="E101" s="123">
        <f>Folhas!I111</f>
        <v>211.23</v>
      </c>
      <c r="F101" s="122"/>
      <c r="G101" s="122"/>
    </row>
    <row r="102" spans="1:7" ht="11.1" customHeight="1" x14ac:dyDescent="0.2">
      <c r="A102" s="122"/>
      <c r="B102" s="122" t="str">
        <f>Folhas!B112</f>
        <v>Luis Eduardo Moreira M. da Silva</v>
      </c>
      <c r="C102" s="122"/>
      <c r="D102" s="122"/>
      <c r="E102" s="123">
        <f>Folhas!I112</f>
        <v>211.23</v>
      </c>
      <c r="F102" s="122"/>
      <c r="G102" s="122"/>
    </row>
    <row r="103" spans="1:7" ht="11.1" customHeight="1" x14ac:dyDescent="0.2">
      <c r="A103" s="122"/>
      <c r="B103" s="122" t="str">
        <f>Folhas!B113</f>
        <v>Maria Rita Luana da Silva Omena</v>
      </c>
      <c r="C103" s="122"/>
      <c r="D103" s="122"/>
      <c r="E103" s="123">
        <f>Folhas!I113</f>
        <v>211.23</v>
      </c>
      <c r="F103" s="122"/>
      <c r="G103" s="122"/>
    </row>
    <row r="104" spans="1:7" ht="11.1" customHeight="1" x14ac:dyDescent="0.2">
      <c r="A104" s="122"/>
      <c r="B104" s="122" t="str">
        <f>Folhas!B114</f>
        <v>Matheus Henrique Ventura da Silva</v>
      </c>
      <c r="C104" s="122"/>
      <c r="D104" s="122"/>
      <c r="E104" s="123">
        <f>Folhas!I114</f>
        <v>116.73</v>
      </c>
      <c r="F104" s="122"/>
      <c r="G104" s="122"/>
    </row>
    <row r="105" spans="1:7" ht="11.1" customHeight="1" x14ac:dyDescent="0.2">
      <c r="A105" s="122"/>
      <c r="B105" s="122" t="str">
        <f>Folhas!B115</f>
        <v>Nathalia de Souza Damasceno</v>
      </c>
      <c r="C105" s="122"/>
      <c r="D105" s="122"/>
      <c r="E105" s="123">
        <f>Folhas!I115</f>
        <v>325.39999999999998</v>
      </c>
      <c r="F105" s="122"/>
      <c r="G105" s="122"/>
    </row>
    <row r="106" spans="1:7" ht="11.1" customHeight="1" x14ac:dyDescent="0.2">
      <c r="A106" s="122"/>
      <c r="B106" s="122" t="str">
        <f>Folhas!B116</f>
        <v>Nivia Gracielly Fernandes da Silva</v>
      </c>
      <c r="C106" s="122"/>
      <c r="D106" s="122"/>
      <c r="E106" s="123">
        <f>Folhas!I116</f>
        <v>116.73</v>
      </c>
      <c r="F106" s="122"/>
      <c r="G106" s="122"/>
    </row>
    <row r="107" spans="1:7" ht="11.1" customHeight="1" x14ac:dyDescent="0.2">
      <c r="A107" s="122"/>
      <c r="B107" s="122" t="str">
        <f>Folhas!B117</f>
        <v>Pedro Henrique Pereira dos Santos</v>
      </c>
      <c r="C107" s="122"/>
      <c r="D107" s="122"/>
      <c r="E107" s="123">
        <f>Folhas!I117</f>
        <v>179.73</v>
      </c>
      <c r="F107" s="122"/>
      <c r="G107" s="122"/>
    </row>
    <row r="108" spans="1:7" ht="11.1" customHeight="1" x14ac:dyDescent="0.2">
      <c r="A108" s="122"/>
      <c r="B108" s="122" t="str">
        <f>Folhas!B118</f>
        <v>Pedro Jorge Soares</v>
      </c>
      <c r="C108" s="122"/>
      <c r="D108" s="122"/>
      <c r="E108" s="123">
        <f>Folhas!I118</f>
        <v>116.73</v>
      </c>
      <c r="F108" s="122"/>
      <c r="G108" s="122"/>
    </row>
    <row r="109" spans="1:7" ht="11.1" customHeight="1" x14ac:dyDescent="0.2">
      <c r="A109" s="122"/>
      <c r="B109" s="122" t="str">
        <f>Folhas!B119</f>
        <v>Raildo Almeida Ferreira</v>
      </c>
      <c r="C109" s="122"/>
      <c r="D109" s="122"/>
      <c r="E109" s="123">
        <f>Folhas!I119</f>
        <v>211.23</v>
      </c>
      <c r="F109" s="122"/>
      <c r="G109" s="122"/>
    </row>
    <row r="110" spans="1:7" ht="11.1" customHeight="1" x14ac:dyDescent="0.2">
      <c r="A110" s="329"/>
      <c r="B110" s="329" t="str">
        <f>Folhas!B120</f>
        <v>Yone da Silva Nascimento</v>
      </c>
      <c r="C110" s="329"/>
      <c r="D110" s="329"/>
      <c r="E110" s="330">
        <f>Folhas!I120</f>
        <v>116.73</v>
      </c>
      <c r="F110" s="329"/>
      <c r="G110" s="329"/>
    </row>
    <row r="111" spans="1:7" ht="11.1" customHeight="1" x14ac:dyDescent="0.2">
      <c r="A111" s="126"/>
      <c r="B111" s="127" t="str">
        <f>Folhas!B122</f>
        <v>6_ G R A T I F I C A Ç Õ E S</v>
      </c>
      <c r="C111" s="126"/>
      <c r="D111" s="126"/>
      <c r="E111" s="336"/>
      <c r="F111" s="126"/>
      <c r="G111" s="126"/>
    </row>
    <row r="112" spans="1:7" ht="11.1" customHeight="1" x14ac:dyDescent="0.2">
      <c r="A112" s="334"/>
      <c r="B112" s="334" t="str">
        <f>Folhas!B125</f>
        <v>Anna Potyra Alves Galdino</v>
      </c>
      <c r="C112" s="334"/>
      <c r="D112" s="334"/>
      <c r="E112" s="335">
        <f>Folhas!I125</f>
        <v>116.73</v>
      </c>
      <c r="F112" s="334"/>
      <c r="G112" s="334"/>
    </row>
    <row r="113" spans="1:7" ht="11.1" customHeight="1" x14ac:dyDescent="0.2">
      <c r="A113" s="122"/>
      <c r="B113" s="122" t="str">
        <f>Folhas!B126</f>
        <v>Edvan Batista  da Silva Junior</v>
      </c>
      <c r="C113" s="122"/>
      <c r="D113" s="122"/>
      <c r="E113" s="123">
        <f>Folhas!I126</f>
        <v>116.73</v>
      </c>
      <c r="F113" s="122"/>
      <c r="G113" s="122"/>
    </row>
    <row r="114" spans="1:7" ht="11.1" customHeight="1" x14ac:dyDescent="0.2">
      <c r="A114" s="131"/>
      <c r="B114" s="131" t="str">
        <f>Folhas!B127</f>
        <v>Erick Luise Ferreira dos Santos</v>
      </c>
      <c r="C114" s="131"/>
      <c r="D114" s="131"/>
      <c r="E114" s="132">
        <f>Folhas!I127</f>
        <v>157.22999999999999</v>
      </c>
      <c r="F114" s="131"/>
      <c r="G114" s="131"/>
    </row>
    <row r="115" spans="1:7" ht="11.1" customHeight="1" x14ac:dyDescent="0.2">
      <c r="A115" s="122"/>
      <c r="B115" s="122" t="str">
        <f>Folhas!B128</f>
        <v>Jose Gois Filho</v>
      </c>
      <c r="C115" s="122"/>
      <c r="D115" s="122"/>
      <c r="E115" s="123">
        <f>Folhas!I128</f>
        <v>116.73</v>
      </c>
      <c r="F115" s="122"/>
      <c r="G115" s="122"/>
    </row>
    <row r="116" spans="1:7" ht="11.1" customHeight="1" x14ac:dyDescent="0.2">
      <c r="A116" s="131"/>
      <c r="B116" s="131" t="str">
        <f>Folhas!B129</f>
        <v>Maria Auxiliadora Santos de Melo</v>
      </c>
      <c r="C116" s="131"/>
      <c r="D116" s="131"/>
      <c r="E116" s="132">
        <f>Folhas!I129</f>
        <v>116.73</v>
      </c>
      <c r="F116" s="131"/>
      <c r="G116" s="131"/>
    </row>
    <row r="117" spans="1:7" ht="11.1" customHeight="1" x14ac:dyDescent="0.2">
      <c r="A117" s="122"/>
      <c r="B117" s="122" t="str">
        <f>Folhas!B130</f>
        <v>Neuza Maria Bezerra Costa</v>
      </c>
      <c r="C117" s="122"/>
      <c r="D117" s="122"/>
      <c r="E117" s="123">
        <f>Folhas!I130</f>
        <v>116.73</v>
      </c>
      <c r="F117" s="122"/>
      <c r="G117" s="122"/>
    </row>
    <row r="118" spans="1:7" ht="11.1" customHeight="1" x14ac:dyDescent="0.2">
      <c r="A118" s="136"/>
      <c r="B118" s="136"/>
      <c r="C118" s="479" t="s">
        <v>235</v>
      </c>
      <c r="D118" s="479"/>
      <c r="E118" s="137">
        <f>SUM(E78:E117)</f>
        <v>25289.100000000002</v>
      </c>
      <c r="F118" s="136"/>
      <c r="G118" s="136"/>
    </row>
    <row r="119" spans="1:7" ht="11.1" customHeight="1" x14ac:dyDescent="0.2">
      <c r="A119" s="118"/>
      <c r="B119" s="118"/>
    </row>
    <row r="120" spans="1:7" ht="11.1" customHeight="1" x14ac:dyDescent="0.2">
      <c r="A120" s="102"/>
      <c r="B120" s="102"/>
      <c r="C120" s="142" t="str">
        <f>Folhas!I170</f>
        <v>Murici/Alagoas, 17 de julho de 2025</v>
      </c>
      <c r="D120" s="102"/>
      <c r="E120" s="102"/>
      <c r="F120" s="102"/>
      <c r="G120" s="102"/>
    </row>
    <row r="121" spans="1:7" ht="11.1" customHeight="1" x14ac:dyDescent="0.2">
      <c r="A121" s="102"/>
      <c r="B121" s="102"/>
      <c r="C121" s="102"/>
      <c r="D121" s="102"/>
      <c r="E121" s="102"/>
      <c r="F121" s="102"/>
      <c r="G121" s="102"/>
    </row>
    <row r="122" spans="1:7" ht="11.1" customHeight="1" x14ac:dyDescent="0.2">
      <c r="A122" s="102"/>
      <c r="B122" s="102"/>
      <c r="C122" s="102"/>
      <c r="D122" s="102"/>
      <c r="E122" s="102"/>
      <c r="F122" s="102"/>
      <c r="G122" s="102"/>
    </row>
    <row r="123" spans="1:7" ht="11.1" customHeight="1" x14ac:dyDescent="0.2">
      <c r="A123" s="102"/>
      <c r="B123" s="470" t="s">
        <v>225</v>
      </c>
      <c r="C123" s="470"/>
      <c r="D123" s="470"/>
      <c r="E123" s="102"/>
      <c r="F123" s="102"/>
      <c r="G123" s="102"/>
    </row>
    <row r="124" spans="1:7" ht="11.1" customHeight="1" x14ac:dyDescent="0.2">
      <c r="A124" s="102"/>
      <c r="B124" s="460" t="s">
        <v>226</v>
      </c>
      <c r="C124" s="460"/>
      <c r="D124" s="460"/>
      <c r="E124" s="102"/>
      <c r="F124" s="102"/>
      <c r="G124" s="102"/>
    </row>
    <row r="125" spans="1:7" ht="11.1" customHeight="1" x14ac:dyDescent="0.2">
      <c r="A125" s="102"/>
      <c r="B125" s="102"/>
      <c r="C125" s="102"/>
      <c r="D125" s="102"/>
      <c r="E125" s="102"/>
      <c r="F125" s="102"/>
      <c r="G125" s="102"/>
    </row>
    <row r="126" spans="1:7" ht="11.1" customHeight="1" x14ac:dyDescent="0.2">
      <c r="A126" s="102"/>
      <c r="B126" s="102"/>
      <c r="C126" s="102"/>
      <c r="D126" s="102"/>
      <c r="E126" s="102"/>
      <c r="F126" s="102"/>
      <c r="G126" s="102"/>
    </row>
    <row r="127" spans="1:7" ht="11.1" customHeight="1" x14ac:dyDescent="0.2">
      <c r="A127" s="102"/>
      <c r="B127" s="102"/>
      <c r="C127" s="102"/>
      <c r="D127" s="102"/>
      <c r="E127" s="102"/>
      <c r="F127" s="102"/>
      <c r="G127" s="102"/>
    </row>
    <row r="128" spans="1:7" ht="11.1" customHeight="1" x14ac:dyDescent="0.2">
      <c r="A128" s="102"/>
      <c r="B128" s="470" t="s">
        <v>70</v>
      </c>
      <c r="C128" s="470"/>
      <c r="D128" s="470"/>
      <c r="E128" s="102"/>
      <c r="F128" s="102"/>
      <c r="G128" s="102"/>
    </row>
    <row r="129" spans="1:7" ht="11.1" customHeight="1" x14ac:dyDescent="0.2">
      <c r="A129" s="102"/>
      <c r="B129" s="460" t="s">
        <v>227</v>
      </c>
      <c r="C129" s="460"/>
      <c r="D129" s="460"/>
      <c r="E129" s="102"/>
      <c r="F129" s="102"/>
      <c r="G129" s="102"/>
    </row>
    <row r="130" spans="1:7" ht="11.1" customHeight="1" x14ac:dyDescent="0.2">
      <c r="A130" s="102"/>
      <c r="B130" s="144"/>
      <c r="C130" s="144"/>
      <c r="D130" s="144"/>
      <c r="E130" s="102"/>
      <c r="F130" s="102"/>
      <c r="G130" s="102"/>
    </row>
    <row r="131" spans="1:7" ht="11.1" customHeight="1" x14ac:dyDescent="0.2">
      <c r="A131" s="102"/>
      <c r="B131" s="102"/>
      <c r="C131" s="102"/>
      <c r="D131" s="102"/>
      <c r="E131" s="102"/>
      <c r="F131" s="102"/>
      <c r="G131" s="102"/>
    </row>
    <row r="132" spans="1:7" ht="11.1" customHeight="1" x14ac:dyDescent="0.2">
      <c r="A132" s="102"/>
      <c r="B132" s="102"/>
      <c r="C132" s="102"/>
      <c r="D132" s="102"/>
      <c r="E132" s="102"/>
      <c r="F132" s="102"/>
      <c r="G132" s="102"/>
    </row>
    <row r="133" spans="1:7" ht="11.1" customHeight="1" x14ac:dyDescent="0.2">
      <c r="A133" s="102"/>
      <c r="B133" s="470" t="s">
        <v>229</v>
      </c>
      <c r="C133" s="470"/>
      <c r="D133" s="470"/>
      <c r="E133" s="102"/>
      <c r="F133" s="102"/>
      <c r="G133" s="102"/>
    </row>
    <row r="134" spans="1:7" ht="11.1" customHeight="1" x14ac:dyDescent="0.2">
      <c r="A134" s="102"/>
      <c r="B134" s="460" t="s">
        <v>228</v>
      </c>
      <c r="C134" s="460"/>
      <c r="D134" s="460"/>
      <c r="E134" s="102"/>
      <c r="F134" s="102"/>
      <c r="G134" s="102"/>
    </row>
    <row r="135" spans="1:7" ht="11.1" customHeight="1" x14ac:dyDescent="0.2">
      <c r="A135" s="102"/>
      <c r="B135" s="102"/>
      <c r="C135" s="102"/>
      <c r="D135" s="102"/>
      <c r="E135" s="102"/>
      <c r="F135" s="102"/>
      <c r="G135" s="102"/>
    </row>
    <row r="136" spans="1:7" ht="11.1" customHeight="1" x14ac:dyDescent="0.2">
      <c r="A136" s="126"/>
      <c r="B136" s="126"/>
      <c r="C136" s="126"/>
      <c r="D136" s="126"/>
      <c r="E136" s="126"/>
      <c r="F136" s="126"/>
      <c r="G136" s="126" t="s">
        <v>237</v>
      </c>
    </row>
    <row r="137" spans="1:7" ht="11.1" customHeight="1" x14ac:dyDescent="0.2">
      <c r="A137" s="102"/>
      <c r="B137" s="102"/>
      <c r="C137" s="102"/>
      <c r="D137" s="102"/>
      <c r="E137" s="102"/>
      <c r="F137" s="102"/>
      <c r="G137" s="102"/>
    </row>
    <row r="138" spans="1:7" ht="11.1" customHeight="1" x14ac:dyDescent="0.2">
      <c r="A138" s="102"/>
      <c r="B138" s="102"/>
      <c r="C138" s="102"/>
      <c r="D138" s="102"/>
      <c r="E138" s="102"/>
      <c r="F138" s="102"/>
      <c r="G138" s="102"/>
    </row>
    <row r="139" spans="1:7" ht="11.1" customHeight="1" x14ac:dyDescent="0.2">
      <c r="A139" s="102"/>
      <c r="B139" s="102"/>
      <c r="C139" s="102"/>
      <c r="D139" s="102"/>
      <c r="E139" s="102"/>
      <c r="F139" s="102"/>
      <c r="G139" s="102"/>
    </row>
    <row r="140" spans="1:7" ht="11.1" customHeight="1" x14ac:dyDescent="0.2"/>
    <row r="141" spans="1:7" ht="11.1" customHeight="1" x14ac:dyDescent="0.2"/>
  </sheetData>
  <mergeCells count="10">
    <mergeCell ref="B128:D128"/>
    <mergeCell ref="B129:D129"/>
    <mergeCell ref="B133:D133"/>
    <mergeCell ref="B134:D134"/>
    <mergeCell ref="A8:G8"/>
    <mergeCell ref="C66:D66"/>
    <mergeCell ref="C78:D78"/>
    <mergeCell ref="C118:D118"/>
    <mergeCell ref="B123:D123"/>
    <mergeCell ref="B124:D1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BD36-2799-4121-BAEE-3C88852C6C36}">
  <dimension ref="A1:J94"/>
  <sheetViews>
    <sheetView topLeftCell="A36" workbookViewId="0">
      <selection activeCell="I64" sqref="I64"/>
    </sheetView>
  </sheetViews>
  <sheetFormatPr defaultRowHeight="12.75" x14ac:dyDescent="0.2"/>
  <sheetData>
    <row r="1" spans="1:10" ht="11.1" customHeight="1" x14ac:dyDescent="0.2"/>
    <row r="2" spans="1:10" ht="11.1" customHeight="1" x14ac:dyDescent="0.2"/>
    <row r="3" spans="1:10" ht="11.1" customHeight="1" x14ac:dyDescent="0.2"/>
    <row r="4" spans="1:10" ht="11.1" customHeight="1" x14ac:dyDescent="0.2"/>
    <row r="5" spans="1:10" ht="11.1" customHeight="1" x14ac:dyDescent="0.2"/>
    <row r="6" spans="1:10" ht="11.1" customHeight="1" x14ac:dyDescent="0.2"/>
    <row r="7" spans="1:10" ht="11.1" customHeight="1" x14ac:dyDescent="0.2"/>
    <row r="8" spans="1:10" ht="11.1" customHeight="1" x14ac:dyDescent="0.2"/>
    <row r="9" spans="1:10" ht="11.1" customHeight="1" x14ac:dyDescent="0.2">
      <c r="A9" s="489" t="s">
        <v>230</v>
      </c>
      <c r="B9" s="489"/>
      <c r="C9" s="489"/>
      <c r="D9" s="489"/>
      <c r="E9" s="489"/>
      <c r="F9" s="489"/>
      <c r="G9" s="489"/>
      <c r="H9" s="489"/>
      <c r="I9" s="489"/>
      <c r="J9" s="489"/>
    </row>
    <row r="10" spans="1:10" ht="11.1" customHeight="1" x14ac:dyDescent="0.2">
      <c r="A10" s="141"/>
      <c r="B10" s="141" t="s">
        <v>7</v>
      </c>
      <c r="C10" s="127"/>
      <c r="D10" s="127"/>
      <c r="E10" s="127"/>
      <c r="F10" s="127"/>
      <c r="G10" s="127" t="s">
        <v>238</v>
      </c>
      <c r="H10" s="127"/>
      <c r="I10" s="127"/>
      <c r="J10" s="127"/>
    </row>
    <row r="11" spans="1:10" ht="11.1" customHeight="1" x14ac:dyDescent="0.2">
      <c r="A11" s="102"/>
      <c r="B11" s="120"/>
      <c r="C11" s="121"/>
      <c r="D11" s="121"/>
      <c r="F11" s="121"/>
      <c r="G11" s="121"/>
    </row>
    <row r="12" spans="1:10" ht="11.1" customHeight="1" x14ac:dyDescent="0.2">
      <c r="A12" s="122"/>
      <c r="B12" s="122"/>
      <c r="C12" s="122"/>
      <c r="D12" s="122"/>
      <c r="E12" s="140"/>
      <c r="F12" s="122"/>
      <c r="G12" s="123"/>
      <c r="H12" s="140"/>
      <c r="I12" s="140"/>
      <c r="J12" s="140"/>
    </row>
    <row r="13" spans="1:10" ht="11.1" customHeight="1" x14ac:dyDescent="0.2">
      <c r="A13" s="131"/>
      <c r="B13" s="131" t="str">
        <f>Folhas!B32</f>
        <v>Antonio Lourenço Neto</v>
      </c>
      <c r="C13" s="131"/>
      <c r="D13" s="131"/>
      <c r="E13" s="152"/>
      <c r="F13" s="131"/>
      <c r="G13" s="132">
        <f>Folhas!J32</f>
        <v>1564.8</v>
      </c>
      <c r="H13" s="152"/>
      <c r="I13" s="152"/>
      <c r="J13" s="152"/>
    </row>
    <row r="14" spans="1:10" ht="11.1" customHeight="1" x14ac:dyDescent="0.2">
      <c r="A14" s="122"/>
      <c r="B14" s="122" t="str">
        <f>Folhas!B33</f>
        <v>Edecio Fernandes da Silva</v>
      </c>
      <c r="C14" s="122"/>
      <c r="D14" s="122"/>
      <c r="E14" s="140"/>
      <c r="F14" s="122"/>
      <c r="G14" s="123">
        <f>Folhas!J33</f>
        <v>1564.8</v>
      </c>
      <c r="H14" s="140"/>
      <c r="I14" s="140"/>
      <c r="J14" s="140"/>
    </row>
    <row r="15" spans="1:10" ht="11.1" customHeight="1" x14ac:dyDescent="0.2">
      <c r="A15" s="131"/>
      <c r="B15" s="131" t="str">
        <f>Folhas!B34</f>
        <v>Edinaldo Lino da Silva</v>
      </c>
      <c r="C15" s="131"/>
      <c r="D15" s="131"/>
      <c r="E15" s="152"/>
      <c r="F15" s="131"/>
      <c r="G15" s="132">
        <f>Folhas!J34</f>
        <v>1564.8</v>
      </c>
      <c r="H15" s="152"/>
      <c r="I15" s="152"/>
      <c r="J15" s="152"/>
    </row>
    <row r="16" spans="1:10" ht="11.1" customHeight="1" x14ac:dyDescent="0.2">
      <c r="A16" s="122"/>
      <c r="B16" s="122" t="str">
        <f>Folhas!B35</f>
        <v>Fabio Andre Vieira Gaia</v>
      </c>
      <c r="C16" s="122"/>
      <c r="D16" s="122"/>
      <c r="E16" s="140"/>
      <c r="F16" s="122"/>
      <c r="G16" s="123">
        <f>Folhas!J35</f>
        <v>1564.8</v>
      </c>
      <c r="H16" s="140"/>
      <c r="I16" s="140"/>
      <c r="J16" s="140"/>
    </row>
    <row r="17" spans="1:10" ht="11.1" customHeight="1" x14ac:dyDescent="0.2">
      <c r="A17" s="131"/>
      <c r="B17" s="131" t="str">
        <f>Folhas!B36</f>
        <v>Fausto Batista</v>
      </c>
      <c r="C17" s="131"/>
      <c r="D17" s="131"/>
      <c r="E17" s="152"/>
      <c r="F17" s="131"/>
      <c r="G17" s="132">
        <f>Folhas!J36</f>
        <v>1147.3499999999999</v>
      </c>
      <c r="H17" s="152"/>
      <c r="I17" s="152"/>
      <c r="J17" s="152"/>
    </row>
    <row r="18" spans="1:10" ht="11.1" customHeight="1" x14ac:dyDescent="0.2">
      <c r="A18" s="122"/>
      <c r="B18" s="122" t="str">
        <f>Folhas!B37</f>
        <v>Fernando Tenorio Cavalcante</v>
      </c>
      <c r="C18" s="122"/>
      <c r="D18" s="122"/>
      <c r="E18" s="140"/>
      <c r="F18" s="122"/>
      <c r="G18" s="123">
        <f>Folhas!J37</f>
        <v>1564.8</v>
      </c>
      <c r="H18" s="140"/>
      <c r="I18" s="140"/>
      <c r="J18" s="140"/>
    </row>
    <row r="19" spans="1:10" ht="11.1" customHeight="1" x14ac:dyDescent="0.2">
      <c r="A19" s="131"/>
      <c r="B19" s="131" t="str">
        <f>Folhas!B38</f>
        <v>Igor Frederico Olinda de Amorim</v>
      </c>
      <c r="C19" s="131"/>
      <c r="D19" s="131"/>
      <c r="E19" s="152"/>
      <c r="F19" s="131"/>
      <c r="G19" s="132">
        <f>Folhas!J38</f>
        <v>1564.8</v>
      </c>
      <c r="H19" s="152"/>
      <c r="I19" s="152"/>
      <c r="J19" s="152"/>
    </row>
    <row r="20" spans="1:10" ht="11.1" customHeight="1" x14ac:dyDescent="0.2">
      <c r="A20" s="122"/>
      <c r="B20" s="122" t="str">
        <f>Folhas!B39</f>
        <v>Janine Maria Lins Tenório</v>
      </c>
      <c r="C20" s="122"/>
      <c r="D20" s="122"/>
      <c r="E20" s="140"/>
      <c r="F20" s="122"/>
      <c r="G20" s="123">
        <f>Folhas!J39</f>
        <v>1564.8</v>
      </c>
      <c r="H20" s="140"/>
      <c r="I20" s="140"/>
      <c r="J20" s="140"/>
    </row>
    <row r="21" spans="1:10" ht="11.1" customHeight="1" x14ac:dyDescent="0.2">
      <c r="A21" s="131"/>
      <c r="B21" s="131" t="str">
        <f>Folhas!B40</f>
        <v>Jose Anderson de A. Morais</v>
      </c>
      <c r="C21" s="131"/>
      <c r="D21" s="131"/>
      <c r="E21" s="152"/>
      <c r="F21" s="131"/>
      <c r="G21" s="132">
        <f>Folhas!J40</f>
        <v>1564.8</v>
      </c>
      <c r="H21" s="152"/>
      <c r="I21" s="152"/>
      <c r="J21" s="152"/>
    </row>
    <row r="22" spans="1:10" ht="11.1" customHeight="1" x14ac:dyDescent="0.2">
      <c r="A22" s="122"/>
      <c r="B22" s="122" t="str">
        <f>Folhas!B41</f>
        <v>Macio Alex Tenorio de Melo</v>
      </c>
      <c r="C22" s="122"/>
      <c r="D22" s="122"/>
      <c r="E22" s="140"/>
      <c r="F22" s="122"/>
      <c r="G22" s="123">
        <f>Folhas!J41</f>
        <v>1564.8</v>
      </c>
      <c r="H22" s="140"/>
      <c r="I22" s="140"/>
      <c r="J22" s="140"/>
    </row>
    <row r="23" spans="1:10" ht="11.1" customHeight="1" x14ac:dyDescent="0.2">
      <c r="A23" s="131"/>
      <c r="B23" s="131" t="str">
        <f>Folhas!B42</f>
        <v>Maria Jose Miguel dos Santos</v>
      </c>
      <c r="C23" s="131"/>
      <c r="D23" s="131"/>
      <c r="E23" s="152"/>
      <c r="F23" s="131"/>
      <c r="G23" s="132">
        <f>Folhas!J42</f>
        <v>1564.8</v>
      </c>
      <c r="H23" s="152"/>
      <c r="I23" s="152"/>
      <c r="J23" s="152"/>
    </row>
    <row r="24" spans="1:10" ht="11.1" customHeight="1" x14ac:dyDescent="0.2">
      <c r="A24" s="122"/>
      <c r="B24" s="122" t="str">
        <f>Folhas!B57</f>
        <v>Adriely Afonso da Silva</v>
      </c>
      <c r="C24" s="122"/>
      <c r="D24" s="122"/>
      <c r="E24" s="140"/>
      <c r="F24" s="122"/>
      <c r="G24" s="123">
        <f>Folhas!J57</f>
        <v>114.76</v>
      </c>
      <c r="H24" s="140"/>
      <c r="I24" s="140"/>
      <c r="J24" s="140"/>
    </row>
    <row r="25" spans="1:10" ht="11.1" customHeight="1" x14ac:dyDescent="0.2">
      <c r="A25" s="131"/>
      <c r="B25" s="131" t="str">
        <f>Folhas!B58</f>
        <v>Ana Alice de Araújo Tenorio</v>
      </c>
      <c r="C25" s="131"/>
      <c r="D25" s="131"/>
      <c r="E25" s="152"/>
      <c r="F25" s="131"/>
      <c r="G25" s="132">
        <f>Folhas!J58</f>
        <v>12.3</v>
      </c>
      <c r="H25" s="152"/>
      <c r="I25" s="152"/>
      <c r="J25" s="152"/>
    </row>
    <row r="26" spans="1:10" ht="11.1" customHeight="1" x14ac:dyDescent="0.2">
      <c r="A26" s="122"/>
      <c r="B26" s="122" t="str">
        <f>Folhas!B60</f>
        <v>Ariele da Silva Santos</v>
      </c>
      <c r="C26" s="122"/>
      <c r="D26" s="122"/>
      <c r="E26" s="140"/>
      <c r="F26" s="122"/>
      <c r="G26" s="123">
        <f>Folhas!J60</f>
        <v>12.3</v>
      </c>
      <c r="H26" s="140"/>
      <c r="I26" s="140"/>
      <c r="J26" s="140"/>
    </row>
    <row r="27" spans="1:10" ht="11.1" customHeight="1" x14ac:dyDescent="0.2">
      <c r="A27" s="131"/>
      <c r="B27" s="131" t="str">
        <f>Folhas!B61</f>
        <v>Audrin Leao Vanderley</v>
      </c>
      <c r="C27" s="131"/>
      <c r="D27" s="131"/>
      <c r="E27" s="152"/>
      <c r="F27" s="131"/>
      <c r="G27" s="132">
        <f>Folhas!J61</f>
        <v>12.3</v>
      </c>
      <c r="H27" s="152"/>
      <c r="I27" s="152"/>
      <c r="J27" s="152"/>
    </row>
    <row r="28" spans="1:10" ht="11.1" customHeight="1" x14ac:dyDescent="0.2">
      <c r="A28" s="122"/>
      <c r="B28" s="122" t="str">
        <f>Folhas!B62</f>
        <v>Bergson Williams Moreira de Melo</v>
      </c>
      <c r="C28" s="122"/>
      <c r="D28" s="122"/>
      <c r="E28" s="140"/>
      <c r="F28" s="122"/>
      <c r="G28" s="123">
        <f>Folhas!J62</f>
        <v>12.3</v>
      </c>
      <c r="H28" s="140"/>
      <c r="I28" s="140"/>
      <c r="J28" s="140"/>
    </row>
    <row r="29" spans="1:10" ht="11.1" customHeight="1" x14ac:dyDescent="0.2">
      <c r="A29" s="122"/>
      <c r="B29" s="122" t="str">
        <f>Folhas!B63</f>
        <v>Christishelly Lorrane Menezes Batista</v>
      </c>
      <c r="C29" s="122"/>
      <c r="D29" s="122"/>
      <c r="E29" s="140"/>
      <c r="F29" s="122"/>
      <c r="G29" s="123">
        <f>Folhas!J63</f>
        <v>144.76</v>
      </c>
      <c r="H29" s="140"/>
      <c r="I29" s="140"/>
      <c r="J29" s="140"/>
    </row>
    <row r="30" spans="1:10" ht="11.1" customHeight="1" x14ac:dyDescent="0.2">
      <c r="A30" s="131"/>
      <c r="B30" s="131" t="str">
        <f>Folhas!B66</f>
        <v>Ingrid Patriota de C. Albuquerque</v>
      </c>
      <c r="C30" s="131"/>
      <c r="D30" s="131"/>
      <c r="E30" s="152"/>
      <c r="F30" s="131"/>
      <c r="G30" s="132">
        <f>Folhas!J66</f>
        <v>312.89</v>
      </c>
      <c r="H30" s="152"/>
      <c r="I30" s="152"/>
      <c r="J30" s="152"/>
    </row>
    <row r="31" spans="1:10" ht="11.1" customHeight="1" x14ac:dyDescent="0.2">
      <c r="A31" s="122"/>
      <c r="B31" s="122" t="str">
        <f>Folhas!B70</f>
        <v>Jose Ramon Esperidiaao Gomes</v>
      </c>
      <c r="C31" s="122"/>
      <c r="D31" s="122"/>
      <c r="E31" s="140"/>
      <c r="F31" s="122"/>
      <c r="G31" s="123">
        <f>Folhas!J70</f>
        <v>799.14</v>
      </c>
      <c r="H31" s="140"/>
      <c r="I31" s="140"/>
      <c r="J31" s="140"/>
    </row>
    <row r="32" spans="1:10" ht="11.1" customHeight="1" x14ac:dyDescent="0.2">
      <c r="A32" s="131"/>
      <c r="B32" s="131" t="str">
        <f>Folhas!B71</f>
        <v>Jose Symon Pimentel Mendonça</v>
      </c>
      <c r="C32" s="131"/>
      <c r="D32" s="131"/>
      <c r="E32" s="152"/>
      <c r="F32" s="131"/>
      <c r="G32" s="132">
        <f>Folhas!J71</f>
        <v>12.3</v>
      </c>
      <c r="H32" s="152"/>
      <c r="I32" s="152"/>
      <c r="J32" s="152"/>
    </row>
    <row r="33" spans="1:10" ht="11.1" customHeight="1" x14ac:dyDescent="0.2">
      <c r="A33" s="122"/>
      <c r="B33" s="122" t="str">
        <f>Folhas!B72</f>
        <v>Joselito Acioli Quirino</v>
      </c>
      <c r="C33" s="122"/>
      <c r="D33" s="122"/>
      <c r="E33" s="140"/>
      <c r="F33" s="122"/>
      <c r="G33" s="123">
        <f>Folhas!J72</f>
        <v>312.89</v>
      </c>
      <c r="H33" s="140"/>
      <c r="I33" s="140"/>
      <c r="J33" s="140"/>
    </row>
    <row r="34" spans="1:10" ht="11.1" customHeight="1" x14ac:dyDescent="0.2">
      <c r="A34" s="131"/>
      <c r="B34" s="131" t="str">
        <f>Folhas!B74</f>
        <v>Kleithon J. Constante da S. Soares</v>
      </c>
      <c r="C34" s="131"/>
      <c r="D34" s="131"/>
      <c r="E34" s="152"/>
      <c r="F34" s="131"/>
      <c r="G34" s="132">
        <f>Folhas!J74</f>
        <v>28.2</v>
      </c>
      <c r="H34" s="152"/>
      <c r="I34" s="152"/>
      <c r="J34" s="152"/>
    </row>
    <row r="35" spans="1:10" ht="11.1" customHeight="1" x14ac:dyDescent="0.2">
      <c r="A35" s="122"/>
      <c r="B35" s="122" t="str">
        <f>Folhas!B76</f>
        <v>Manric Bezerra da Silva Nascimento</v>
      </c>
      <c r="C35" s="122"/>
      <c r="D35" s="122"/>
      <c r="E35" s="140"/>
      <c r="F35" s="122"/>
      <c r="G35" s="123">
        <f>Folhas!J76</f>
        <v>12.3</v>
      </c>
      <c r="H35" s="140"/>
      <c r="I35" s="140"/>
      <c r="J35" s="140"/>
    </row>
    <row r="36" spans="1:10" ht="11.1" customHeight="1" x14ac:dyDescent="0.2">
      <c r="A36" s="131"/>
      <c r="B36" s="131" t="str">
        <f>Folhas!B79</f>
        <v>Maria Katielly Menezes Batista</v>
      </c>
      <c r="C36" s="131"/>
      <c r="D36" s="131"/>
      <c r="E36" s="152"/>
      <c r="F36" s="131"/>
      <c r="G36" s="132">
        <f>Folhas!J79</f>
        <v>54.76</v>
      </c>
      <c r="H36" s="152"/>
      <c r="I36" s="152"/>
      <c r="J36" s="152"/>
    </row>
    <row r="37" spans="1:10" ht="11.1" customHeight="1" x14ac:dyDescent="0.2">
      <c r="A37" s="122"/>
      <c r="B37" s="122" t="str">
        <f>Folhas!B115</f>
        <v>Nathalia de Souza Damasceno</v>
      </c>
      <c r="C37" s="122"/>
      <c r="D37" s="122"/>
      <c r="E37" s="140"/>
      <c r="F37" s="122"/>
      <c r="G37" s="123">
        <f>Folhas!J115</f>
        <v>54.76</v>
      </c>
      <c r="H37" s="140"/>
      <c r="I37" s="140"/>
      <c r="J37" s="140"/>
    </row>
    <row r="38" spans="1:10" ht="11.1" customHeight="1" x14ac:dyDescent="0.2">
      <c r="A38" s="130"/>
      <c r="B38" s="130"/>
      <c r="C38" s="130"/>
      <c r="D38" s="130"/>
      <c r="E38" s="145"/>
      <c r="F38" s="130"/>
      <c r="G38" s="135"/>
      <c r="H38" s="145"/>
      <c r="I38" s="145"/>
      <c r="J38" s="145"/>
    </row>
    <row r="39" spans="1:10" ht="11.1" customHeight="1" x14ac:dyDescent="0.2">
      <c r="A39" s="130"/>
      <c r="B39" s="130"/>
      <c r="C39" s="130"/>
      <c r="D39" s="130"/>
      <c r="E39" s="145"/>
      <c r="F39" s="130"/>
      <c r="G39" s="135"/>
      <c r="H39" s="145"/>
      <c r="I39" s="145"/>
      <c r="J39" s="145"/>
    </row>
    <row r="40" spans="1:10" ht="11.1" customHeight="1" x14ac:dyDescent="0.2">
      <c r="A40" s="130"/>
      <c r="B40" s="130"/>
      <c r="C40" s="130"/>
      <c r="D40" s="130"/>
      <c r="E40" s="145"/>
      <c r="F40" s="130"/>
      <c r="G40" s="135"/>
      <c r="H40" s="145"/>
      <c r="I40" s="145"/>
      <c r="J40" s="145"/>
    </row>
    <row r="41" spans="1:10" ht="11.1" customHeight="1" x14ac:dyDescent="0.2">
      <c r="A41" s="154"/>
      <c r="B41" s="154"/>
      <c r="C41" s="154"/>
      <c r="D41" s="154"/>
      <c r="E41" s="193"/>
      <c r="F41" s="154"/>
      <c r="G41" s="155"/>
      <c r="H41" s="193"/>
      <c r="I41" s="193"/>
      <c r="J41" s="193"/>
    </row>
    <row r="42" spans="1:10" ht="11.1" customHeight="1" x14ac:dyDescent="0.2">
      <c r="A42" s="127"/>
      <c r="B42" s="127"/>
      <c r="C42" s="488" t="s">
        <v>235</v>
      </c>
      <c r="D42" s="488"/>
      <c r="E42" s="119"/>
      <c r="F42" s="127"/>
      <c r="G42" s="129">
        <f>SUM(G13:G41)</f>
        <v>18691.309999999983</v>
      </c>
      <c r="H42" s="128"/>
      <c r="I42" s="129"/>
      <c r="J42" s="127"/>
    </row>
    <row r="43" spans="1:10" ht="11.1" customHeight="1" x14ac:dyDescent="0.2"/>
    <row r="44" spans="1:10" ht="11.1" customHeight="1" x14ac:dyDescent="0.2"/>
    <row r="45" spans="1:10" ht="11.1" customHeight="1" x14ac:dyDescent="0.2">
      <c r="D45" s="67" t="str">
        <f>Folhas!I170</f>
        <v>Murici/Alagoas, 17 de julho de 2025</v>
      </c>
    </row>
    <row r="46" spans="1:10" ht="11.1" customHeight="1" x14ac:dyDescent="0.2"/>
    <row r="47" spans="1:10" ht="11.1" customHeight="1" x14ac:dyDescent="0.2"/>
    <row r="48" spans="1:10" ht="11.1" customHeight="1" x14ac:dyDescent="0.2"/>
    <row r="49" spans="2:6" ht="11.1" customHeight="1" x14ac:dyDescent="0.2">
      <c r="C49" s="490" t="s">
        <v>225</v>
      </c>
      <c r="D49" s="490"/>
      <c r="E49" s="490"/>
      <c r="F49" s="490"/>
    </row>
    <row r="50" spans="2:6" ht="11.1" customHeight="1" x14ac:dyDescent="0.2">
      <c r="C50" s="466" t="s">
        <v>226</v>
      </c>
      <c r="D50" s="466"/>
      <c r="E50" s="466"/>
      <c r="F50" s="466"/>
    </row>
    <row r="51" spans="2:6" ht="11.1" customHeight="1" x14ac:dyDescent="0.2"/>
    <row r="52" spans="2:6" ht="11.1" customHeight="1" x14ac:dyDescent="0.2"/>
    <row r="53" spans="2:6" ht="11.1" customHeight="1" x14ac:dyDescent="0.2"/>
    <row r="54" spans="2:6" ht="11.1" customHeight="1" x14ac:dyDescent="0.2">
      <c r="C54" s="490" t="s">
        <v>70</v>
      </c>
      <c r="D54" s="490"/>
      <c r="E54" s="490"/>
      <c r="F54" s="490"/>
    </row>
    <row r="55" spans="2:6" ht="11.1" customHeight="1" x14ac:dyDescent="0.2">
      <c r="C55" s="466" t="s">
        <v>227</v>
      </c>
      <c r="D55" s="466"/>
      <c r="E55" s="466"/>
      <c r="F55" s="466"/>
    </row>
    <row r="56" spans="2:6" ht="11.1" customHeight="1" x14ac:dyDescent="0.2">
      <c r="C56" s="117"/>
      <c r="D56" s="117"/>
      <c r="E56" s="117"/>
    </row>
    <row r="57" spans="2:6" ht="11.1" customHeight="1" x14ac:dyDescent="0.2"/>
    <row r="58" spans="2:6" ht="11.1" customHeight="1" x14ac:dyDescent="0.2"/>
    <row r="59" spans="2:6" ht="11.1" customHeight="1" x14ac:dyDescent="0.2">
      <c r="C59" s="490" t="s">
        <v>229</v>
      </c>
      <c r="D59" s="490"/>
      <c r="E59" s="490"/>
      <c r="F59" s="490"/>
    </row>
    <row r="60" spans="2:6" ht="11.1" customHeight="1" x14ac:dyDescent="0.2">
      <c r="C60" s="466" t="s">
        <v>228</v>
      </c>
      <c r="D60" s="466"/>
      <c r="E60" s="466"/>
      <c r="F60" s="466"/>
    </row>
    <row r="61" spans="2:6" ht="11.1" customHeight="1" x14ac:dyDescent="0.2">
      <c r="B61" s="118"/>
      <c r="C61" s="118"/>
    </row>
    <row r="62" spans="2:6" ht="11.1" customHeight="1" x14ac:dyDescent="0.2">
      <c r="B62" s="118"/>
      <c r="C62" s="118"/>
    </row>
    <row r="63" spans="2:6" ht="11.1" customHeight="1" x14ac:dyDescent="0.2">
      <c r="B63" s="118"/>
      <c r="C63" s="118"/>
    </row>
    <row r="64" spans="2:6" ht="11.1" customHeight="1" x14ac:dyDescent="0.2">
      <c r="B64" s="118"/>
      <c r="C64" s="118"/>
    </row>
    <row r="65" spans="1:10" ht="11.1" customHeight="1" x14ac:dyDescent="0.2"/>
    <row r="66" spans="1:10" ht="11.1" customHeight="1" x14ac:dyDescent="0.2"/>
    <row r="67" spans="1:10" ht="11.1" customHeight="1" x14ac:dyDescent="0.2"/>
    <row r="68" spans="1:10" ht="11.1" customHeight="1" x14ac:dyDescent="0.2">
      <c r="A68" s="119"/>
      <c r="B68" s="119"/>
      <c r="C68" s="119"/>
      <c r="D68" s="119"/>
      <c r="E68" s="119"/>
      <c r="F68" s="119"/>
      <c r="G68" s="119"/>
      <c r="H68" s="119"/>
      <c r="I68" s="119"/>
      <c r="J68" s="126" t="s">
        <v>239</v>
      </c>
    </row>
    <row r="69" spans="1:10" ht="11.1" customHeight="1" x14ac:dyDescent="0.2"/>
    <row r="70" spans="1:10" ht="11.1" customHeight="1" x14ac:dyDescent="0.2"/>
    <row r="71" spans="1:10" ht="11.1" customHeight="1" x14ac:dyDescent="0.2"/>
    <row r="72" spans="1:10" ht="11.1" customHeight="1" x14ac:dyDescent="0.2"/>
    <row r="73" spans="1:10" ht="11.1" customHeight="1" x14ac:dyDescent="0.2"/>
    <row r="74" spans="1:10" ht="11.1" customHeight="1" x14ac:dyDescent="0.2"/>
    <row r="75" spans="1:10" ht="11.1" customHeight="1" x14ac:dyDescent="0.2"/>
    <row r="76" spans="1:10" ht="11.1" customHeight="1" x14ac:dyDescent="0.2"/>
    <row r="77" spans="1:10" ht="11.1" customHeight="1" x14ac:dyDescent="0.2"/>
    <row r="78" spans="1:10" ht="11.1" customHeight="1" x14ac:dyDescent="0.2"/>
    <row r="79" spans="1:10" ht="11.1" customHeight="1" x14ac:dyDescent="0.2"/>
    <row r="80" spans="1:10" ht="11.1" customHeight="1" x14ac:dyDescent="0.2"/>
    <row r="81" ht="11.1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93" ht="11.1" customHeight="1" x14ac:dyDescent="0.2"/>
    <row r="94" ht="11.1" customHeight="1" x14ac:dyDescent="0.2"/>
  </sheetData>
  <mergeCells count="8">
    <mergeCell ref="C60:F60"/>
    <mergeCell ref="C42:D42"/>
    <mergeCell ref="A9:J9"/>
    <mergeCell ref="C50:F50"/>
    <mergeCell ref="C49:F49"/>
    <mergeCell ref="C54:F54"/>
    <mergeCell ref="C55:F55"/>
    <mergeCell ref="C59:F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Folhas</vt:lpstr>
      <vt:lpstr>Decimos</vt:lpstr>
      <vt:lpstr>Despesas</vt:lpstr>
      <vt:lpstr>Banco do Brasil</vt:lpstr>
      <vt:lpstr>Reservas</vt:lpstr>
      <vt:lpstr>Etiquetas</vt:lpstr>
      <vt:lpstr>Relação de Funcionarios</vt:lpstr>
      <vt:lpstr>INSS</vt:lpstr>
      <vt:lpstr>IRRF</vt:lpstr>
      <vt:lpstr>Consig.CEF</vt:lpstr>
      <vt:lpstr>Consig.BBrasil</vt:lpstr>
      <vt:lpstr>P.Alimentos</vt:lpstr>
      <vt:lpstr>OB</vt:lpstr>
      <vt:lpstr>Folhas!Area_de_impressao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Joselito Quirino</cp:lastModifiedBy>
  <cp:lastPrinted>2025-08-04T18:15:37Z</cp:lastPrinted>
  <dcterms:created xsi:type="dcterms:W3CDTF">2004-05-18T17:43:57Z</dcterms:created>
  <dcterms:modified xsi:type="dcterms:W3CDTF">2025-08-04T19:12:32Z</dcterms:modified>
</cp:coreProperties>
</file>